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45" yWindow="0" windowWidth="17340" windowHeight="12765" tabRatio="972"/>
  </bookViews>
  <sheets>
    <sheet name="Прайс-лист" sheetId="1" r:id="rId1"/>
    <sheet name="G850" sheetId="116" r:id="rId2"/>
    <sheet name="G750" sheetId="130" r:id="rId3"/>
    <sheet name="G650" sheetId="78" r:id="rId4"/>
    <sheet name="G580" sheetId="120" r:id="rId5"/>
    <sheet name="G500" sheetId="77" r:id="rId6"/>
    <sheet name="G420" sheetId="128" r:id="rId7"/>
    <sheet name="G380" sheetId="74" r:id="rId8"/>
    <sheet name="G340" sheetId="73" r:id="rId9"/>
    <sheet name="S520L" sheetId="67" r:id="rId10"/>
    <sheet name="S470NL" sheetId="65" r:id="rId11"/>
    <sheet name="S420NL" sheetId="63" r:id="rId12"/>
    <sheet name="S370NL" sheetId="64" r:id="rId13"/>
    <sheet name="S330L" sheetId="115" r:id="rId14"/>
    <sheet name="S300L" sheetId="114" r:id="rId15"/>
    <sheet name="S520S" sheetId="19" r:id="rId16"/>
    <sheet name="S470NS" sheetId="17" r:id="rId17"/>
    <sheet name="S420NS" sheetId="16" r:id="rId18"/>
    <sheet name="S370NS" sheetId="15" r:id="rId19"/>
    <sheet name="S330S" sheetId="14" r:id="rId20"/>
    <sheet name="S300S" sheetId="13" r:id="rId21"/>
    <sheet name="S470N" sheetId="10" r:id="rId22"/>
    <sheet name="S420N" sheetId="9" r:id="rId23"/>
    <sheet name="S370N" sheetId="8" r:id="rId24"/>
    <sheet name="S330" sheetId="7" r:id="rId25"/>
    <sheet name="S300" sheetId="4" r:id="rId26"/>
    <sheet name="S275" sheetId="3" r:id="rId27"/>
    <sheet name="S250" sheetId="2" r:id="rId28"/>
    <sheet name="R460" sheetId="102" r:id="rId29"/>
    <sheet name="R420" sheetId="101" r:id="rId30"/>
    <sheet name="R380" sheetId="100" r:id="rId31"/>
    <sheet name="C360" sheetId="97" r:id="rId32"/>
    <sheet name="C360A" sheetId="98" r:id="rId33"/>
    <sheet name="C330" sheetId="95" r:id="rId34"/>
    <sheet name="C330A" sheetId="96" r:id="rId35"/>
    <sheet name="C300" sheetId="93" r:id="rId36"/>
    <sheet name="C300A" sheetId="94" r:id="rId37"/>
    <sheet name="C270" sheetId="91" r:id="rId38"/>
    <sheet name="C270A" sheetId="92" r:id="rId39"/>
    <sheet name="C240" sheetId="89" r:id="rId40"/>
    <sheet name="C240A" sheetId="90" r:id="rId41"/>
    <sheet name="A550P" sheetId="84" r:id="rId42"/>
    <sheet name="A550" sheetId="83" r:id="rId43"/>
    <sheet name="A450P" sheetId="82" r:id="rId44"/>
    <sheet name="A450" sheetId="81" r:id="rId45"/>
    <sheet name="A380P" sheetId="80" r:id="rId46"/>
    <sheet name="A380" sheetId="79" r:id="rId47"/>
    <sheet name="N585" sheetId="122" r:id="rId48"/>
    <sheet name="RG370R" sheetId="105" r:id="rId49"/>
    <sheet name="Material Colors" sheetId="131" r:id="rId50"/>
  </sheets>
  <definedNames>
    <definedName name="_xlnm._FilterDatabase" localSheetId="27" hidden="1">'S250'!$B$1:$H$38</definedName>
    <definedName name="_xlnm._FilterDatabase" localSheetId="10" hidden="1">S470NL!$B$48:$H$48</definedName>
    <definedName name="_xlnm.Print_Area" localSheetId="45">A380P!$B:$G</definedName>
    <definedName name="_xlnm.Print_Area" localSheetId="44">'A450'!$B:$G</definedName>
    <definedName name="_xlnm.Print_Area" localSheetId="43">A450P!$B:$G</definedName>
    <definedName name="_xlnm.Print_Area" localSheetId="42">'A550'!$B:$G</definedName>
    <definedName name="_xlnm.Print_Area" localSheetId="41">A550P!$B:$G</definedName>
    <definedName name="_xlnm.Print_Area" localSheetId="39">'C240'!$B:$H</definedName>
    <definedName name="_xlnm.Print_Area" localSheetId="40">'C240A'!$B:$H</definedName>
    <definedName name="_xlnm.Print_Area" localSheetId="37">'C270'!$B:$H</definedName>
    <definedName name="_xlnm.Print_Area" localSheetId="38">'C270A'!$B:$H</definedName>
    <definedName name="_xlnm.Print_Area" localSheetId="35">'C300'!$B:$H</definedName>
    <definedName name="_xlnm.Print_Area" localSheetId="36">'C300A'!$B:$H</definedName>
    <definedName name="_xlnm.Print_Area" localSheetId="33">'C330'!$B:$H</definedName>
    <definedName name="_xlnm.Print_Area" localSheetId="34">'C330A'!$B:$H</definedName>
    <definedName name="_xlnm.Print_Area" localSheetId="31">'C360'!$B:$H</definedName>
    <definedName name="_xlnm.Print_Area" localSheetId="32">'C360A'!$B:$H</definedName>
    <definedName name="_xlnm.Print_Area" localSheetId="8">'G340'!$B:$H</definedName>
    <definedName name="_xlnm.Print_Area" localSheetId="7">'G380'!$B:$H</definedName>
    <definedName name="_xlnm.Print_Area" localSheetId="6">'G420'!$B:$H</definedName>
    <definedName name="_xlnm.Print_Area" localSheetId="5">'G500'!$B:$H</definedName>
    <definedName name="_xlnm.Print_Area" localSheetId="4">'G580'!$B:$H</definedName>
    <definedName name="_xlnm.Print_Area" localSheetId="3">'G650'!$B:$H</definedName>
    <definedName name="_xlnm.Print_Area" localSheetId="2">'G750'!$B:$H</definedName>
    <definedName name="_xlnm.Print_Area" localSheetId="1">'G850'!$B:$I</definedName>
    <definedName name="_xlnm.Print_Area" localSheetId="47">'N585'!$B:$G</definedName>
    <definedName name="_xlnm.Print_Area" localSheetId="30">'R380'!$B:$H</definedName>
    <definedName name="_xlnm.Print_Area" localSheetId="29">'R420'!$B:$H</definedName>
    <definedName name="_xlnm.Print_Area" localSheetId="28">'R460'!$B:$H</definedName>
    <definedName name="_xlnm.Print_Area" localSheetId="48">RG370R!$B:$G</definedName>
    <definedName name="_xlnm.Print_Area" localSheetId="27">'S250'!$B:$H</definedName>
    <definedName name="_xlnm.Print_Area" localSheetId="26">'S275'!$B:$H</definedName>
    <definedName name="_xlnm.Print_Area" localSheetId="25">'S300'!$B:$H</definedName>
    <definedName name="_xlnm.Print_Area" localSheetId="14">S300L!$B:$H</definedName>
    <definedName name="_xlnm.Print_Area" localSheetId="20">S300S!$B:$H</definedName>
    <definedName name="_xlnm.Print_Area" localSheetId="24">'S330'!$B:$H</definedName>
    <definedName name="_xlnm.Print_Area" localSheetId="13">S330L!$B:$H</definedName>
    <definedName name="_xlnm.Print_Area" localSheetId="19">S330S!$B:$H</definedName>
    <definedName name="_xlnm.Print_Area" localSheetId="23">S370N!$B:$H</definedName>
    <definedName name="_xlnm.Print_Area" localSheetId="12">S370NL!$B:$H</definedName>
    <definedName name="_xlnm.Print_Area" localSheetId="18">S370NS!$B:$H</definedName>
    <definedName name="_xlnm.Print_Area" localSheetId="22">S420N!$B:$H</definedName>
    <definedName name="_xlnm.Print_Area" localSheetId="11">S420NL!$B:$H</definedName>
    <definedName name="_xlnm.Print_Area" localSheetId="17">S420NS!$B:$H</definedName>
    <definedName name="_xlnm.Print_Area" localSheetId="21">S470N!$B:$H</definedName>
    <definedName name="_xlnm.Print_Area" localSheetId="10">S470NL!$B:$H</definedName>
    <definedName name="_xlnm.Print_Area" localSheetId="16">S470NS!$B:$H</definedName>
    <definedName name="_xlnm.Print_Area" localSheetId="9">S520L!$B:$H</definedName>
    <definedName name="_xlnm.Print_Area" localSheetId="15">S520S!$B:$H</definedName>
    <definedName name="_xlnm.Print_Area" localSheetId="0">'Прайс-лист'!$B$6:$M$64</definedName>
  </definedNames>
  <calcPr calcId="125725"/>
</workbook>
</file>

<file path=xl/calcChain.xml><?xml version="1.0" encoding="utf-8"?>
<calcChain xmlns="http://schemas.openxmlformats.org/spreadsheetml/2006/main">
  <c r="F57" i="77"/>
  <c r="H57" s="1"/>
  <c r="F28" i="8" l="1"/>
  <c r="H28" s="1"/>
  <c r="F29"/>
  <c r="H29" s="1"/>
  <c r="F30"/>
  <c r="H30" s="1"/>
  <c r="F31"/>
  <c r="H31" s="1"/>
  <c r="F32"/>
  <c r="H32" s="1"/>
  <c r="F34"/>
  <c r="H34" s="1"/>
  <c r="F35"/>
  <c r="H35" s="1"/>
  <c r="F36"/>
  <c r="H36" s="1"/>
  <c r="F37"/>
  <c r="H37" s="1"/>
  <c r="F38"/>
  <c r="H38" s="1"/>
  <c r="F39"/>
  <c r="H39" s="1"/>
  <c r="F40"/>
  <c r="H40" s="1"/>
  <c r="F41"/>
  <c r="H41" s="1"/>
  <c r="F42"/>
  <c r="H42" s="1"/>
  <c r="F43"/>
  <c r="H43" s="1"/>
  <c r="F44"/>
  <c r="H44" s="1"/>
  <c r="F45"/>
  <c r="H45" s="1"/>
  <c r="F46"/>
  <c r="H46" s="1"/>
  <c r="G43" i="63" l="1"/>
  <c r="G42" i="65"/>
  <c r="E26" i="122" l="1"/>
  <c r="G26" s="1"/>
  <c r="E26" i="130"/>
  <c r="F58" l="1"/>
  <c r="H58" s="1"/>
  <c r="F57"/>
  <c r="H57" s="1"/>
  <c r="F65"/>
  <c r="H65" s="1"/>
  <c r="F64"/>
  <c r="H64" s="1"/>
  <c r="F63"/>
  <c r="H63" s="1"/>
  <c r="F62"/>
  <c r="H62" s="1"/>
  <c r="F61"/>
  <c r="H61" s="1"/>
  <c r="F60"/>
  <c r="H60" s="1"/>
  <c r="F59"/>
  <c r="H59" s="1"/>
  <c r="F42"/>
  <c r="H42" s="1"/>
  <c r="F43"/>
  <c r="H43" s="1"/>
  <c r="F44"/>
  <c r="H44" s="1"/>
  <c r="F45"/>
  <c r="H45" s="1"/>
  <c r="F46"/>
  <c r="H46" s="1"/>
  <c r="F47"/>
  <c r="H47" s="1"/>
  <c r="F48"/>
  <c r="H48" s="1"/>
  <c r="F49"/>
  <c r="H49" s="1"/>
  <c r="F55"/>
  <c r="H55" s="1"/>
  <c r="F54"/>
  <c r="H54" s="1"/>
  <c r="G53"/>
  <c r="F53"/>
  <c r="F52"/>
  <c r="H52" s="1"/>
  <c r="G51"/>
  <c r="F51"/>
  <c r="F50"/>
  <c r="H50" s="1"/>
  <c r="F41"/>
  <c r="H41" s="1"/>
  <c r="F38"/>
  <c r="H38" s="1"/>
  <c r="F37"/>
  <c r="H37" s="1"/>
  <c r="F36"/>
  <c r="H36" s="1"/>
  <c r="F35"/>
  <c r="H35" s="1"/>
  <c r="F34"/>
  <c r="H34" s="1"/>
  <c r="F33"/>
  <c r="H33" s="1"/>
  <c r="F32"/>
  <c r="H32" s="1"/>
  <c r="F31"/>
  <c r="H31" s="1"/>
  <c r="F30"/>
  <c r="H30" s="1"/>
  <c r="F26"/>
  <c r="H26" s="1"/>
  <c r="M10" i="1" s="1"/>
  <c r="F53" i="120"/>
  <c r="H53" s="1"/>
  <c r="E25" i="122"/>
  <c r="G25" s="1"/>
  <c r="E29"/>
  <c r="G29" s="1"/>
  <c r="H51" i="130" l="1"/>
  <c r="H53"/>
  <c r="E24" i="122"/>
  <c r="G24" s="1"/>
  <c r="E27"/>
  <c r="F28" i="7"/>
  <c r="F32" i="9"/>
  <c r="H32" s="1"/>
  <c r="F31" i="10"/>
  <c r="H31" s="1"/>
  <c r="F32"/>
  <c r="H32" s="1"/>
  <c r="F33" i="15"/>
  <c r="H33" s="1"/>
  <c r="F33" i="16"/>
  <c r="H33" s="1"/>
  <c r="F33" i="17"/>
  <c r="H33" s="1"/>
  <c r="F33" i="19"/>
  <c r="H33" s="1"/>
  <c r="F34" i="64"/>
  <c r="H34" s="1"/>
  <c r="F34" i="63"/>
  <c r="H34" s="1"/>
  <c r="F26"/>
  <c r="F34" i="65"/>
  <c r="H34" s="1"/>
  <c r="F33" i="67"/>
  <c r="H33" s="1"/>
  <c r="F33" i="73"/>
  <c r="H33" s="1"/>
  <c r="F33" i="74"/>
  <c r="H33" s="1"/>
  <c r="H66" i="130" l="1"/>
  <c r="F33" i="128"/>
  <c r="H33" s="1"/>
  <c r="F32"/>
  <c r="H32" s="1"/>
  <c r="F31"/>
  <c r="H31" s="1"/>
  <c r="F30"/>
  <c r="H30" s="1"/>
  <c r="F33" i="77"/>
  <c r="H33" s="1"/>
  <c r="F32"/>
  <c r="H32" s="1"/>
  <c r="F35"/>
  <c r="H35" s="1"/>
  <c r="F34"/>
  <c r="H34" s="1"/>
  <c r="F35" i="120"/>
  <c r="H35" s="1"/>
  <c r="F34"/>
  <c r="H34" s="1"/>
  <c r="F33"/>
  <c r="H33" s="1"/>
  <c r="F49" i="78"/>
  <c r="H49" s="1"/>
  <c r="F48"/>
  <c r="H48" s="1"/>
  <c r="F38"/>
  <c r="H38" s="1"/>
  <c r="F37"/>
  <c r="H37" s="1"/>
  <c r="G47" i="116"/>
  <c r="I47" s="1"/>
  <c r="F33" i="78"/>
  <c r="H33" s="1"/>
  <c r="G33" i="116"/>
  <c r="I33" s="1"/>
  <c r="F26" i="78"/>
  <c r="F54" i="128" l="1"/>
  <c r="H54" s="1"/>
  <c r="F53"/>
  <c r="H53" s="1"/>
  <c r="F42"/>
  <c r="H42" s="1"/>
  <c r="F41"/>
  <c r="H41" s="1"/>
  <c r="F52"/>
  <c r="H52" s="1"/>
  <c r="F51"/>
  <c r="H51" s="1"/>
  <c r="F50"/>
  <c r="H50" s="1"/>
  <c r="F49"/>
  <c r="H49" s="1"/>
  <c r="F43"/>
  <c r="H43" s="1"/>
  <c r="G48"/>
  <c r="F48"/>
  <c r="F47"/>
  <c r="H47" s="1"/>
  <c r="F46"/>
  <c r="H46" s="1"/>
  <c r="F45"/>
  <c r="H45" s="1"/>
  <c r="F44"/>
  <c r="H44" s="1"/>
  <c r="F39"/>
  <c r="H39" s="1"/>
  <c r="F38"/>
  <c r="H38" s="1"/>
  <c r="F37"/>
  <c r="H37" s="1"/>
  <c r="F36"/>
  <c r="H36" s="1"/>
  <c r="F35"/>
  <c r="H35" s="1"/>
  <c r="F34"/>
  <c r="H34" s="1"/>
  <c r="F29"/>
  <c r="H29" s="1"/>
  <c r="F25"/>
  <c r="H25" s="1"/>
  <c r="M14" i="1" s="1"/>
  <c r="F38" i="13"/>
  <c r="H38" s="1"/>
  <c r="F38" i="14"/>
  <c r="H38" s="1"/>
  <c r="H48" i="128" l="1"/>
  <c r="H55" s="1"/>
  <c r="F33" i="4"/>
  <c r="G46" i="116"/>
  <c r="I46" s="1"/>
  <c r="G45"/>
  <c r="I45" s="1"/>
  <c r="G44"/>
  <c r="I44" s="1"/>
  <c r="G43"/>
  <c r="I43" s="1"/>
  <c r="F31" i="9" l="1"/>
  <c r="H31" s="1"/>
  <c r="F30"/>
  <c r="H30" s="1"/>
  <c r="F29"/>
  <c r="H29" s="1"/>
  <c r="F28"/>
  <c r="H28" s="1"/>
  <c r="F34" i="10"/>
  <c r="H34" s="1"/>
  <c r="F36" i="13"/>
  <c r="H36" s="1"/>
  <c r="F34"/>
  <c r="H34" s="1"/>
  <c r="F33"/>
  <c r="H33" s="1"/>
  <c r="F32"/>
  <c r="H32" s="1"/>
  <c r="F31"/>
  <c r="H31" s="1"/>
  <c r="F30"/>
  <c r="H30" s="1"/>
  <c r="F29"/>
  <c r="H29" s="1"/>
  <c r="F36" i="14"/>
  <c r="H36" s="1"/>
  <c r="F34"/>
  <c r="H34" s="1"/>
  <c r="F33"/>
  <c r="H33" s="1"/>
  <c r="F32"/>
  <c r="H32" s="1"/>
  <c r="F31"/>
  <c r="H31" s="1"/>
  <c r="F30"/>
  <c r="H30" s="1"/>
  <c r="F29"/>
  <c r="H29" s="1"/>
  <c r="F32" i="64"/>
  <c r="F38" i="15"/>
  <c r="H38" s="1"/>
  <c r="F36"/>
  <c r="H36" s="1"/>
  <c r="F35"/>
  <c r="H35" s="1"/>
  <c r="F34"/>
  <c r="H34" s="1"/>
  <c r="F32"/>
  <c r="H32" s="1"/>
  <c r="F31"/>
  <c r="H31" s="1"/>
  <c r="F30"/>
  <c r="H30" s="1"/>
  <c r="F29"/>
  <c r="H29" s="1"/>
  <c r="F39" i="16"/>
  <c r="H39" s="1"/>
  <c r="F37"/>
  <c r="H37" s="1"/>
  <c r="F36"/>
  <c r="H36" s="1"/>
  <c r="F35"/>
  <c r="H35" s="1"/>
  <c r="F34"/>
  <c r="H34" s="1"/>
  <c r="F32"/>
  <c r="H32" s="1"/>
  <c r="F31"/>
  <c r="H31" s="1"/>
  <c r="F30"/>
  <c r="H30" s="1"/>
  <c r="F29"/>
  <c r="H29" s="1"/>
  <c r="F38" i="17"/>
  <c r="H38" s="1"/>
  <c r="F36"/>
  <c r="H36" s="1"/>
  <c r="F35"/>
  <c r="H35" s="1"/>
  <c r="F34"/>
  <c r="H34" s="1"/>
  <c r="F32"/>
  <c r="H32" s="1"/>
  <c r="F31"/>
  <c r="H31" s="1"/>
  <c r="F30"/>
  <c r="H30" s="1"/>
  <c r="F29"/>
  <c r="H29" s="1"/>
  <c r="F29" i="19"/>
  <c r="H29" s="1"/>
  <c r="F30"/>
  <c r="H30" s="1"/>
  <c r="F31"/>
  <c r="H31" s="1"/>
  <c r="F32"/>
  <c r="H32" s="1"/>
  <c r="F34"/>
  <c r="H34" s="1"/>
  <c r="F35"/>
  <c r="H35" s="1"/>
  <c r="F36"/>
  <c r="H36" s="1"/>
  <c r="F38"/>
  <c r="H38" s="1"/>
  <c r="F45" i="114"/>
  <c r="H45" s="1"/>
  <c r="F35"/>
  <c r="H35" s="1"/>
  <c r="F34"/>
  <c r="H34" s="1"/>
  <c r="F33"/>
  <c r="H33" s="1"/>
  <c r="F32"/>
  <c r="H32" s="1"/>
  <c r="F31"/>
  <c r="H31" s="1"/>
  <c r="F30"/>
  <c r="H30" s="1"/>
  <c r="F45" i="115"/>
  <c r="H45" s="1"/>
  <c r="F35" l="1"/>
  <c r="H35" s="1"/>
  <c r="F34"/>
  <c r="H34" s="1"/>
  <c r="F33"/>
  <c r="H33" s="1"/>
  <c r="F32"/>
  <c r="H32" s="1"/>
  <c r="F31"/>
  <c r="H31" s="1"/>
  <c r="F30"/>
  <c r="H30" s="1"/>
  <c r="F38" i="63"/>
  <c r="F37" i="64"/>
  <c r="H37" s="1"/>
  <c r="F36"/>
  <c r="H36" s="1"/>
  <c r="F35"/>
  <c r="H35" s="1"/>
  <c r="F33"/>
  <c r="H33" s="1"/>
  <c r="H32"/>
  <c r="F31"/>
  <c r="H31" s="1"/>
  <c r="F30"/>
  <c r="H30" s="1"/>
  <c r="F37" i="63"/>
  <c r="H37" s="1"/>
  <c r="F36"/>
  <c r="H36" s="1"/>
  <c r="F35"/>
  <c r="H35" s="1"/>
  <c r="F33"/>
  <c r="H33" s="1"/>
  <c r="F32"/>
  <c r="H32" s="1"/>
  <c r="F31"/>
  <c r="H31" s="1"/>
  <c r="F30"/>
  <c r="H30" s="1"/>
  <c r="F43" i="65"/>
  <c r="H43" s="1"/>
  <c r="F37"/>
  <c r="H37" s="1"/>
  <c r="F36"/>
  <c r="H36" s="1"/>
  <c r="F35"/>
  <c r="H35" s="1"/>
  <c r="F33"/>
  <c r="H33" s="1"/>
  <c r="F32"/>
  <c r="H32" s="1"/>
  <c r="F31"/>
  <c r="H31" s="1"/>
  <c r="F30"/>
  <c r="H30" s="1"/>
  <c r="F36" i="67"/>
  <c r="F37"/>
  <c r="H37" s="1"/>
  <c r="F39" i="73"/>
  <c r="H39" s="1"/>
  <c r="F38"/>
  <c r="H38" s="1"/>
  <c r="F37"/>
  <c r="H37" s="1"/>
  <c r="F36"/>
  <c r="H36" s="1"/>
  <c r="F35"/>
  <c r="H35" s="1"/>
  <c r="F34"/>
  <c r="H34" s="1"/>
  <c r="F32"/>
  <c r="H32" s="1"/>
  <c r="F31"/>
  <c r="H31" s="1"/>
  <c r="F30"/>
  <c r="H30" s="1"/>
  <c r="F29"/>
  <c r="H29" s="1"/>
  <c r="F39" i="74"/>
  <c r="H39" s="1"/>
  <c r="F38"/>
  <c r="H38" s="1"/>
  <c r="F37"/>
  <c r="H37" s="1"/>
  <c r="F36"/>
  <c r="H36" s="1"/>
  <c r="F35"/>
  <c r="H35" s="1"/>
  <c r="F34"/>
  <c r="H34" s="1"/>
  <c r="F32"/>
  <c r="H32" s="1"/>
  <c r="F31"/>
  <c r="H31" s="1"/>
  <c r="F30"/>
  <c r="H30" s="1"/>
  <c r="F29"/>
  <c r="H29" s="1"/>
  <c r="F49" i="77"/>
  <c r="F41"/>
  <c r="H41" s="1"/>
  <c r="F40"/>
  <c r="H40" s="1"/>
  <c r="F39"/>
  <c r="H39" s="1"/>
  <c r="F41" i="120"/>
  <c r="H41" s="1"/>
  <c r="G47"/>
  <c r="F32"/>
  <c r="H32" s="1"/>
  <c r="F31"/>
  <c r="H31" s="1"/>
  <c r="F30" i="78"/>
  <c r="H30" s="1"/>
  <c r="F41"/>
  <c r="H41" s="1"/>
  <c r="F42"/>
  <c r="H42" s="1"/>
  <c r="F43"/>
  <c r="H43" s="1"/>
  <c r="F44"/>
  <c r="H44" s="1"/>
  <c r="G37" i="116" l="1"/>
  <c r="I37" s="1"/>
  <c r="H51"/>
  <c r="G51" i="77"/>
  <c r="G42" i="116"/>
  <c r="I42" s="1"/>
  <c r="G32"/>
  <c r="F47" i="120"/>
  <c r="H47" s="1"/>
  <c r="F40"/>
  <c r="H40" l="1"/>
  <c r="F27" l="1"/>
  <c r="F62" i="78"/>
  <c r="H62" s="1"/>
  <c r="G27" i="122"/>
  <c r="E30"/>
  <c r="G30" s="1"/>
  <c r="E28"/>
  <c r="G28" s="1"/>
  <c r="F46" i="120"/>
  <c r="H46" s="1"/>
  <c r="F52" i="77"/>
  <c r="H52" s="1"/>
  <c r="E15" i="105"/>
  <c r="E20" i="122" l="1"/>
  <c r="G20" s="1"/>
  <c r="M62" i="1" s="1"/>
  <c r="E30" i="82"/>
  <c r="E28"/>
  <c r="G31" i="122" l="1"/>
  <c r="G42" i="67"/>
  <c r="F44" i="73" l="1"/>
  <c r="H44" s="1"/>
  <c r="F43"/>
  <c r="H43" s="1"/>
  <c r="F42"/>
  <c r="H42" s="1"/>
  <c r="G57" i="120"/>
  <c r="G55"/>
  <c r="F36" i="77"/>
  <c r="F38"/>
  <c r="H38" s="1"/>
  <c r="F36" i="78"/>
  <c r="H36" s="1"/>
  <c r="G35" i="116"/>
  <c r="I35" s="1"/>
  <c r="G36" l="1"/>
  <c r="I36" s="1"/>
  <c r="F38" i="120"/>
  <c r="F51"/>
  <c r="H51" s="1"/>
  <c r="F58"/>
  <c r="F63"/>
  <c r="H63" s="1"/>
  <c r="F62"/>
  <c r="H62" s="1"/>
  <c r="F57"/>
  <c r="F56"/>
  <c r="H56" s="1"/>
  <c r="F36"/>
  <c r="H36" s="1"/>
  <c r="F37"/>
  <c r="H37" s="1"/>
  <c r="F39"/>
  <c r="H39" s="1"/>
  <c r="F49"/>
  <c r="H49" s="1"/>
  <c r="F48"/>
  <c r="H48" s="1"/>
  <c r="F50"/>
  <c r="H50" s="1"/>
  <c r="F44"/>
  <c r="H44" s="1"/>
  <c r="F52"/>
  <c r="H52" s="1"/>
  <c r="F43"/>
  <c r="H43" s="1"/>
  <c r="F65"/>
  <c r="H65" s="1"/>
  <c r="F64"/>
  <c r="H64" s="1"/>
  <c r="F61"/>
  <c r="H61" s="1"/>
  <c r="F60"/>
  <c r="H60" s="1"/>
  <c r="F59"/>
  <c r="H59" s="1"/>
  <c r="F55"/>
  <c r="F54"/>
  <c r="H54" s="1"/>
  <c r="F45"/>
  <c r="H45" s="1"/>
  <c r="H27"/>
  <c r="M12" i="1" s="1"/>
  <c r="H38" i="120" l="1"/>
  <c r="H57"/>
  <c r="H58"/>
  <c r="H55"/>
  <c r="E21" i="105"/>
  <c r="E20"/>
  <c r="E19"/>
  <c r="E31" i="79"/>
  <c r="E30"/>
  <c r="E28"/>
  <c r="E24"/>
  <c r="E30" i="80"/>
  <c r="E28"/>
  <c r="E24"/>
  <c r="G24" s="1"/>
  <c r="E31" i="81"/>
  <c r="E30"/>
  <c r="E28"/>
  <c r="E24"/>
  <c r="G30" i="82"/>
  <c r="G28"/>
  <c r="E24"/>
  <c r="G24" s="1"/>
  <c r="E31" i="83"/>
  <c r="E24"/>
  <c r="E30" i="84"/>
  <c r="E28"/>
  <c r="E24"/>
  <c r="G24" s="1"/>
  <c r="F35" i="90"/>
  <c r="F34"/>
  <c r="F33"/>
  <c r="F32"/>
  <c r="F31"/>
  <c r="F30"/>
  <c r="F28"/>
  <c r="F24"/>
  <c r="F35" i="89"/>
  <c r="F34"/>
  <c r="F33"/>
  <c r="F32"/>
  <c r="F31"/>
  <c r="F30"/>
  <c r="F28"/>
  <c r="F24"/>
  <c r="F36" i="92"/>
  <c r="F35"/>
  <c r="F34"/>
  <c r="F33"/>
  <c r="F32"/>
  <c r="F31"/>
  <c r="F30"/>
  <c r="F28"/>
  <c r="F24"/>
  <c r="F36" i="91"/>
  <c r="F35"/>
  <c r="F34"/>
  <c r="F33"/>
  <c r="F32"/>
  <c r="F31"/>
  <c r="F30"/>
  <c r="F28"/>
  <c r="F24"/>
  <c r="F37" i="94"/>
  <c r="F36"/>
  <c r="F35"/>
  <c r="F34"/>
  <c r="F33"/>
  <c r="F32"/>
  <c r="F31"/>
  <c r="F30"/>
  <c r="F28"/>
  <c r="F24"/>
  <c r="F38" i="93"/>
  <c r="F37"/>
  <c r="F36"/>
  <c r="F35"/>
  <c r="F34"/>
  <c r="F33"/>
  <c r="F32"/>
  <c r="F31"/>
  <c r="F29"/>
  <c r="H29" s="1"/>
  <c r="F25"/>
  <c r="F37" i="96"/>
  <c r="F36"/>
  <c r="F35"/>
  <c r="F34"/>
  <c r="F33"/>
  <c r="F32"/>
  <c r="F31"/>
  <c r="F30"/>
  <c r="F28"/>
  <c r="F24"/>
  <c r="F38" i="95"/>
  <c r="F37"/>
  <c r="F36"/>
  <c r="F35"/>
  <c r="F34"/>
  <c r="F33"/>
  <c r="F32"/>
  <c r="F31"/>
  <c r="F29"/>
  <c r="F25"/>
  <c r="G31" i="82" l="1"/>
  <c r="H66" i="120"/>
  <c r="H24" i="94"/>
  <c r="H36"/>
  <c r="H32" i="89"/>
  <c r="G21" i="105"/>
  <c r="H31" i="95"/>
  <c r="H31" i="94"/>
  <c r="G24" i="79"/>
  <c r="H36" i="95"/>
  <c r="H33" i="96"/>
  <c r="G20" i="105"/>
  <c r="G24" i="83"/>
  <c r="H24" i="92"/>
  <c r="H35" i="96"/>
  <c r="H24" i="91"/>
  <c r="M50" i="1" s="1"/>
  <c r="H34" i="89"/>
  <c r="H34" i="90"/>
  <c r="H25" i="95"/>
  <c r="H32" i="96"/>
  <c r="H33" i="91"/>
  <c r="H31" i="90"/>
  <c r="G30" i="83"/>
  <c r="H34" i="95"/>
  <c r="H37" i="93"/>
  <c r="H34" i="94"/>
  <c r="H31" i="92"/>
  <c r="G24" i="81"/>
  <c r="G28" i="79"/>
  <c r="H30" i="96"/>
  <c r="H33" i="94"/>
  <c r="H31" i="91"/>
  <c r="H28" i="89"/>
  <c r="H35" i="93"/>
  <c r="H30" i="91"/>
  <c r="H28" i="92"/>
  <c r="H24" i="90"/>
  <c r="G28" i="84"/>
  <c r="H29" i="95"/>
  <c r="H37"/>
  <c r="H34" i="96"/>
  <c r="H32" i="93"/>
  <c r="H34" i="92"/>
  <c r="H33" i="90"/>
  <c r="G30" i="81"/>
  <c r="G19" i="105"/>
  <c r="H33" i="95"/>
  <c r="H28" i="96"/>
  <c r="H34" i="93"/>
  <c r="H30" i="94"/>
  <c r="H35" i="91"/>
  <c r="H33" i="92"/>
  <c r="H31" i="89"/>
  <c r="H30" i="90"/>
  <c r="H32" i="95"/>
  <c r="H24" i="96"/>
  <c r="H36"/>
  <c r="H33" i="93"/>
  <c r="H28" i="94"/>
  <c r="H34" i="91"/>
  <c r="H32" i="92"/>
  <c r="H30" i="89"/>
  <c r="H28" i="90"/>
  <c r="G30" i="79"/>
  <c r="H31" i="93"/>
  <c r="H35" i="94"/>
  <c r="H32" i="91"/>
  <c r="H30" i="92"/>
  <c r="H24" i="89"/>
  <c r="M52" i="1" s="1"/>
  <c r="G28" i="81"/>
  <c r="H35" i="95"/>
  <c r="H31" i="96"/>
  <c r="H25" i="93"/>
  <c r="M48" i="1" s="1"/>
  <c r="H36" i="93"/>
  <c r="H32" i="94"/>
  <c r="H28" i="91"/>
  <c r="H35" i="92"/>
  <c r="H33" i="89"/>
  <c r="H32" i="90"/>
  <c r="G28" i="83"/>
  <c r="G28" i="80"/>
  <c r="G15" i="105"/>
  <c r="F37" i="98"/>
  <c r="F36"/>
  <c r="F35"/>
  <c r="F34"/>
  <c r="F33"/>
  <c r="F32"/>
  <c r="F31"/>
  <c r="F30"/>
  <c r="F28"/>
  <c r="F24"/>
  <c r="F38" i="97"/>
  <c r="F37"/>
  <c r="F36"/>
  <c r="F35"/>
  <c r="F34"/>
  <c r="F33"/>
  <c r="F32"/>
  <c r="F31"/>
  <c r="F29"/>
  <c r="H29" s="1"/>
  <c r="F25"/>
  <c r="F40" i="100"/>
  <c r="F39"/>
  <c r="F38"/>
  <c r="F37"/>
  <c r="F42"/>
  <c r="F41"/>
  <c r="F43"/>
  <c r="F35"/>
  <c r="F34"/>
  <c r="F33"/>
  <c r="F32"/>
  <c r="F36"/>
  <c r="F30"/>
  <c r="F29"/>
  <c r="F25"/>
  <c r="F40" i="101"/>
  <c r="F39"/>
  <c r="F38"/>
  <c r="F37"/>
  <c r="F42"/>
  <c r="F41"/>
  <c r="F43"/>
  <c r="F35"/>
  <c r="F34"/>
  <c r="F33"/>
  <c r="F32"/>
  <c r="F36"/>
  <c r="F30"/>
  <c r="F29"/>
  <c r="F25"/>
  <c r="H32" i="100" l="1"/>
  <c r="H24" i="98"/>
  <c r="H36"/>
  <c r="H38" i="100"/>
  <c r="H34" i="97"/>
  <c r="H35" i="101"/>
  <c r="H30"/>
  <c r="H42"/>
  <c r="H33" i="97"/>
  <c r="H30" i="98"/>
  <c r="H30" i="100"/>
  <c r="H42"/>
  <c r="H32" i="97"/>
  <c r="H28" i="98"/>
  <c r="H35" i="100"/>
  <c r="H32" i="101"/>
  <c r="H38"/>
  <c r="H34"/>
  <c r="H34" i="98"/>
  <c r="H33" i="101"/>
  <c r="H39"/>
  <c r="H34" i="100"/>
  <c r="H33"/>
  <c r="H39"/>
  <c r="H35" i="97"/>
  <c r="H31" i="98"/>
  <c r="H36" i="101"/>
  <c r="H37"/>
  <c r="H36" i="100"/>
  <c r="H37"/>
  <c r="H31" i="97"/>
  <c r="H35" i="98"/>
  <c r="H29" i="101"/>
  <c r="H41"/>
  <c r="H29" i="100"/>
  <c r="H41"/>
  <c r="H37" i="97"/>
  <c r="H33" i="98"/>
  <c r="H25" i="101"/>
  <c r="H43"/>
  <c r="H25" i="100"/>
  <c r="H43"/>
  <c r="H25" i="97"/>
  <c r="H36"/>
  <c r="H32" i="98"/>
  <c r="F40" i="102"/>
  <c r="F39"/>
  <c r="F38"/>
  <c r="F37"/>
  <c r="F42"/>
  <c r="F41"/>
  <c r="F43"/>
  <c r="F35"/>
  <c r="F34"/>
  <c r="F33"/>
  <c r="F32"/>
  <c r="F36"/>
  <c r="F30"/>
  <c r="F29"/>
  <c r="F25"/>
  <c r="F37" i="2"/>
  <c r="F36"/>
  <c r="F35"/>
  <c r="F34"/>
  <c r="F33"/>
  <c r="F32"/>
  <c r="F28"/>
  <c r="F30"/>
  <c r="F29"/>
  <c r="F24"/>
  <c r="F39" i="3"/>
  <c r="F38"/>
  <c r="F35"/>
  <c r="F37"/>
  <c r="F36"/>
  <c r="F34"/>
  <c r="F33"/>
  <c r="F32"/>
  <c r="F28"/>
  <c r="F30"/>
  <c r="F29"/>
  <c r="F24"/>
  <c r="F43" i="4"/>
  <c r="F42"/>
  <c r="F41"/>
  <c r="F40"/>
  <c r="F37"/>
  <c r="F39"/>
  <c r="F38"/>
  <c r="F36"/>
  <c r="F35"/>
  <c r="F34"/>
  <c r="H34" s="1"/>
  <c r="H33"/>
  <c r="F32"/>
  <c r="F28"/>
  <c r="F30"/>
  <c r="F29"/>
  <c r="F24"/>
  <c r="F43" i="7"/>
  <c r="F42"/>
  <c r="F41"/>
  <c r="F40"/>
  <c r="F37"/>
  <c r="F39"/>
  <c r="F38"/>
  <c r="F36"/>
  <c r="F35"/>
  <c r="F34"/>
  <c r="F33"/>
  <c r="F32"/>
  <c r="H28"/>
  <c r="F30"/>
  <c r="F29"/>
  <c r="F24"/>
  <c r="F24" i="8"/>
  <c r="H24" s="1"/>
  <c r="H47" s="1"/>
  <c r="F47" i="9"/>
  <c r="F46"/>
  <c r="F45"/>
  <c r="F44"/>
  <c r="F40"/>
  <c r="F41"/>
  <c r="F43"/>
  <c r="F42"/>
  <c r="F39"/>
  <c r="F38"/>
  <c r="F37"/>
  <c r="F36"/>
  <c r="F35"/>
  <c r="H35" s="1"/>
  <c r="F33"/>
  <c r="F24"/>
  <c r="F44" i="10"/>
  <c r="F43"/>
  <c r="F42"/>
  <c r="F41"/>
  <c r="F37"/>
  <c r="F38"/>
  <c r="F40"/>
  <c r="F39"/>
  <c r="F36"/>
  <c r="F35"/>
  <c r="F28"/>
  <c r="F30"/>
  <c r="F29"/>
  <c r="F24"/>
  <c r="H24" s="1"/>
  <c r="F47" i="13"/>
  <c r="F46"/>
  <c r="F45"/>
  <c r="F44"/>
  <c r="F43"/>
  <c r="F42"/>
  <c r="F39"/>
  <c r="F41"/>
  <c r="F40"/>
  <c r="F37"/>
  <c r="F25"/>
  <c r="F47" i="14"/>
  <c r="F46"/>
  <c r="F45"/>
  <c r="F44"/>
  <c r="F43"/>
  <c r="F42"/>
  <c r="F39"/>
  <c r="F41"/>
  <c r="F40"/>
  <c r="F37"/>
  <c r="F25"/>
  <c r="F51" i="15"/>
  <c r="H51" s="1"/>
  <c r="F50"/>
  <c r="H50" s="1"/>
  <c r="F49"/>
  <c r="H49" s="1"/>
  <c r="F48"/>
  <c r="H48" s="1"/>
  <c r="F47"/>
  <c r="H47" s="1"/>
  <c r="F43"/>
  <c r="H43" s="1"/>
  <c r="F42"/>
  <c r="H42" s="1"/>
  <c r="F41"/>
  <c r="H41" s="1"/>
  <c r="F44"/>
  <c r="H44" s="1"/>
  <c r="F46"/>
  <c r="H46" s="1"/>
  <c r="F45"/>
  <c r="H45" s="1"/>
  <c r="F40"/>
  <c r="H40" s="1"/>
  <c r="F39"/>
  <c r="H39" s="1"/>
  <c r="F25"/>
  <c r="F53" i="16"/>
  <c r="F52"/>
  <c r="F51"/>
  <c r="F50"/>
  <c r="F49"/>
  <c r="F45"/>
  <c r="F44"/>
  <c r="F43"/>
  <c r="F46"/>
  <c r="F48"/>
  <c r="F47"/>
  <c r="F42"/>
  <c r="F41"/>
  <c r="F40"/>
  <c r="F25"/>
  <c r="F52" i="17"/>
  <c r="F51"/>
  <c r="F50"/>
  <c r="F49"/>
  <c r="F48"/>
  <c r="F44"/>
  <c r="F43"/>
  <c r="F42"/>
  <c r="F45"/>
  <c r="F47"/>
  <c r="F46"/>
  <c r="F41"/>
  <c r="F40"/>
  <c r="F39"/>
  <c r="F25"/>
  <c r="F54" i="19"/>
  <c r="F53"/>
  <c r="F52"/>
  <c r="F51"/>
  <c r="F50"/>
  <c r="F46"/>
  <c r="F45"/>
  <c r="F44"/>
  <c r="F43"/>
  <c r="F42"/>
  <c r="F47"/>
  <c r="F49"/>
  <c r="F48"/>
  <c r="F41"/>
  <c r="F40"/>
  <c r="F39"/>
  <c r="F25"/>
  <c r="F47" i="114"/>
  <c r="F46"/>
  <c r="F44"/>
  <c r="F43"/>
  <c r="F39"/>
  <c r="F42"/>
  <c r="F41"/>
  <c r="F40"/>
  <c r="F38"/>
  <c r="F37"/>
  <c r="F26"/>
  <c r="H37" i="7" l="1"/>
  <c r="H28" i="4"/>
  <c r="H28" i="3"/>
  <c r="H38"/>
  <c r="H37" i="114"/>
  <c r="H46"/>
  <c r="H47" i="19"/>
  <c r="H24" i="7"/>
  <c r="H24" i="4"/>
  <c r="H36"/>
  <c r="H46" i="17"/>
  <c r="H50"/>
  <c r="H41" i="13"/>
  <c r="H36" i="10"/>
  <c r="H42" i="114"/>
  <c r="H44" i="16"/>
  <c r="H39" i="9"/>
  <c r="H25" i="13"/>
  <c r="H45"/>
  <c r="H43" i="9"/>
  <c r="H25" i="19"/>
  <c r="H43"/>
  <c r="H25" i="14"/>
  <c r="H24" i="3"/>
  <c r="H36"/>
  <c r="H35" i="102"/>
  <c r="H54" i="19"/>
  <c r="H45" i="14"/>
  <c r="H32" i="102"/>
  <c r="H38"/>
  <c r="H26" i="114"/>
  <c r="H48" i="16"/>
  <c r="H52"/>
  <c r="H37" i="9"/>
  <c r="H45"/>
  <c r="H49" i="19"/>
  <c r="H51"/>
  <c r="H43" i="114"/>
  <c r="H41" i="16"/>
  <c r="H49"/>
  <c r="H39" i="14"/>
  <c r="H37" i="13"/>
  <c r="H46"/>
  <c r="H42" i="10"/>
  <c r="H38" i="7"/>
  <c r="H38" i="4"/>
  <c r="H37" i="10"/>
  <c r="H35" i="7"/>
  <c r="H34" i="3"/>
  <c r="H24" i="2"/>
  <c r="H38" i="114"/>
  <c r="H42" i="17"/>
  <c r="H25" i="15"/>
  <c r="H42" i="14"/>
  <c r="H30" i="4"/>
  <c r="H28" i="2"/>
  <c r="H29" i="102"/>
  <c r="H41"/>
  <c r="H52" i="19"/>
  <c r="H46" i="16"/>
  <c r="H41" i="19"/>
  <c r="H46"/>
  <c r="H41" i="17"/>
  <c r="H49"/>
  <c r="H42" i="16"/>
  <c r="H50"/>
  <c r="H43" i="13"/>
  <c r="H39" i="10"/>
  <c r="H42" i="4"/>
  <c r="H35" i="2"/>
  <c r="H41" i="114"/>
  <c r="H39" i="19"/>
  <c r="H44"/>
  <c r="H39" i="17"/>
  <c r="H44"/>
  <c r="H44" i="14"/>
  <c r="H39" i="13"/>
  <c r="H41" i="9"/>
  <c r="H32" i="7"/>
  <c r="H40"/>
  <c r="H40" i="4"/>
  <c r="H33" i="2"/>
  <c r="H36" i="102"/>
  <c r="H37"/>
  <c r="H45" i="17"/>
  <c r="H40" i="14"/>
  <c r="H40" i="114"/>
  <c r="H42" i="19"/>
  <c r="H53"/>
  <c r="H47" i="17"/>
  <c r="H51"/>
  <c r="H47" i="16"/>
  <c r="H51"/>
  <c r="H37" i="14"/>
  <c r="H46"/>
  <c r="H42" i="13"/>
  <c r="H28" i="10"/>
  <c r="H41"/>
  <c r="H38" i="9"/>
  <c r="H46"/>
  <c r="H29" i="7"/>
  <c r="H36"/>
  <c r="H41" i="4"/>
  <c r="H32" i="3"/>
  <c r="H39"/>
  <c r="H32" i="2"/>
  <c r="H25" i="102"/>
  <c r="H43"/>
  <c r="H30" i="10"/>
  <c r="H38"/>
  <c r="H36" i="9"/>
  <c r="H44"/>
  <c r="H34" i="7"/>
  <c r="H42"/>
  <c r="H37" i="4"/>
  <c r="H30" i="3"/>
  <c r="H35"/>
  <c r="H30" i="2"/>
  <c r="H34" i="102"/>
  <c r="H44" i="114"/>
  <c r="H48" i="19"/>
  <c r="H50"/>
  <c r="H40" i="17"/>
  <c r="H48"/>
  <c r="H40" i="16"/>
  <c r="H45"/>
  <c r="H43" i="14"/>
  <c r="H40" i="13"/>
  <c r="H29" i="10"/>
  <c r="H40"/>
  <c r="H24" i="9"/>
  <c r="H40"/>
  <c r="H33" i="7"/>
  <c r="H41"/>
  <c r="H32" i="4"/>
  <c r="H39"/>
  <c r="H29" i="3"/>
  <c r="H37"/>
  <c r="H29" i="2"/>
  <c r="H36"/>
  <c r="H33" i="102"/>
  <c r="H39"/>
  <c r="H39" i="114"/>
  <c r="H40" i="19"/>
  <c r="H45"/>
  <c r="H25" i="17"/>
  <c r="H43"/>
  <c r="H25" i="16"/>
  <c r="H43"/>
  <c r="H41" i="14"/>
  <c r="H44" i="13"/>
  <c r="H35" i="10"/>
  <c r="H43"/>
  <c r="H33" i="9"/>
  <c r="H42"/>
  <c r="H30" i="7"/>
  <c r="H39"/>
  <c r="H29" i="4"/>
  <c r="H35"/>
  <c r="H33" i="3"/>
  <c r="H34" i="2"/>
  <c r="H30" i="102"/>
  <c r="H42"/>
  <c r="F47" i="115"/>
  <c r="F46"/>
  <c r="F44"/>
  <c r="F43"/>
  <c r="F39"/>
  <c r="F42"/>
  <c r="F41"/>
  <c r="F40"/>
  <c r="F38"/>
  <c r="F37"/>
  <c r="F26"/>
  <c r="F52" i="64"/>
  <c r="F51"/>
  <c r="F50"/>
  <c r="F49"/>
  <c r="F48"/>
  <c r="F47"/>
  <c r="F42"/>
  <c r="F43"/>
  <c r="F41"/>
  <c r="F44"/>
  <c r="F46"/>
  <c r="F45"/>
  <c r="F40"/>
  <c r="F39"/>
  <c r="F26"/>
  <c r="F55" i="63"/>
  <c r="F54"/>
  <c r="F53"/>
  <c r="F52"/>
  <c r="F51"/>
  <c r="F50"/>
  <c r="F45"/>
  <c r="F46"/>
  <c r="F44"/>
  <c r="F47"/>
  <c r="F49"/>
  <c r="F48"/>
  <c r="F43"/>
  <c r="F42"/>
  <c r="F41"/>
  <c r="F40"/>
  <c r="H45" l="1"/>
  <c r="H43" i="64"/>
  <c r="H26" i="115"/>
  <c r="H38"/>
  <c r="H51" i="63"/>
  <c r="H39" i="115"/>
  <c r="H46" i="64"/>
  <c r="H50"/>
  <c r="H43" i="115"/>
  <c r="H49" i="63"/>
  <c r="H26" i="64"/>
  <c r="H39"/>
  <c r="H42"/>
  <c r="H40" i="115"/>
  <c r="H40" i="63"/>
  <c r="H47"/>
  <c r="H53"/>
  <c r="H44" i="64"/>
  <c r="H51"/>
  <c r="H50" i="63"/>
  <c r="H48" i="64"/>
  <c r="H48" i="63"/>
  <c r="H40" i="64"/>
  <c r="H47"/>
  <c r="H41" i="115"/>
  <c r="H44" i="63"/>
  <c r="H42"/>
  <c r="H54"/>
  <c r="H37" i="115"/>
  <c r="H46"/>
  <c r="H52" i="15"/>
  <c r="H43" i="63"/>
  <c r="H41" i="64"/>
  <c r="H44" i="115"/>
  <c r="H41" i="63"/>
  <c r="H46"/>
  <c r="H52"/>
  <c r="H45" i="64"/>
  <c r="H49"/>
  <c r="H42" i="115"/>
  <c r="H38" i="63"/>
  <c r="F54" i="65"/>
  <c r="F53"/>
  <c r="F52"/>
  <c r="F51"/>
  <c r="F50"/>
  <c r="F49"/>
  <c r="F44"/>
  <c r="F45"/>
  <c r="F46"/>
  <c r="F48"/>
  <c r="F47"/>
  <c r="F42"/>
  <c r="F41"/>
  <c r="F40"/>
  <c r="F39"/>
  <c r="F26"/>
  <c r="F56" i="67"/>
  <c r="F55"/>
  <c r="F54"/>
  <c r="F53"/>
  <c r="F52"/>
  <c r="F51"/>
  <c r="F47"/>
  <c r="F46"/>
  <c r="F44"/>
  <c r="F45"/>
  <c r="F43"/>
  <c r="F48"/>
  <c r="F50"/>
  <c r="F49"/>
  <c r="F42"/>
  <c r="F41"/>
  <c r="F40"/>
  <c r="F39"/>
  <c r="F30"/>
  <c r="F35"/>
  <c r="F34"/>
  <c r="F32"/>
  <c r="F31"/>
  <c r="F26"/>
  <c r="H42" i="65" l="1"/>
  <c r="H42" i="67"/>
  <c r="H50"/>
  <c r="H45" i="65"/>
  <c r="H48" i="67"/>
  <c r="H53"/>
  <c r="H39" i="65"/>
  <c r="H47"/>
  <c r="H51"/>
  <c r="H32" i="67"/>
  <c r="H41"/>
  <c r="H43"/>
  <c r="H54"/>
  <c r="H52"/>
  <c r="H47"/>
  <c r="H46" i="65"/>
  <c r="H53"/>
  <c r="H34" i="67"/>
  <c r="H50" i="65"/>
  <c r="H35" i="67"/>
  <c r="H40" i="65"/>
  <c r="H26" i="67"/>
  <c r="H39"/>
  <c r="H31"/>
  <c r="H40"/>
  <c r="H49"/>
  <c r="H51"/>
  <c r="H41" i="65"/>
  <c r="H48"/>
  <c r="H52"/>
  <c r="H30" i="67"/>
  <c r="H46"/>
  <c r="H26" i="65"/>
  <c r="H36" i="67"/>
  <c r="H44"/>
  <c r="H49" i="65"/>
  <c r="H45" i="67"/>
  <c r="H55"/>
  <c r="H44" i="65"/>
  <c r="H26" i="63"/>
  <c r="F53" i="73" l="1"/>
  <c r="F52"/>
  <c r="F51"/>
  <c r="F50"/>
  <c r="F49"/>
  <c r="F48"/>
  <c r="F47"/>
  <c r="F46"/>
  <c r="F45"/>
  <c r="F41"/>
  <c r="F25"/>
  <c r="F53" i="74"/>
  <c r="F52"/>
  <c r="F51"/>
  <c r="F50"/>
  <c r="F49"/>
  <c r="F48"/>
  <c r="F47"/>
  <c r="F46"/>
  <c r="F45"/>
  <c r="F41"/>
  <c r="F44"/>
  <c r="F43"/>
  <c r="F42"/>
  <c r="F25"/>
  <c r="F58" i="77"/>
  <c r="F56"/>
  <c r="F55"/>
  <c r="F54"/>
  <c r="F53"/>
  <c r="F51"/>
  <c r="F50"/>
  <c r="F45"/>
  <c r="F43"/>
  <c r="F44"/>
  <c r="F48"/>
  <c r="F46"/>
  <c r="F47"/>
  <c r="F31"/>
  <c r="F30"/>
  <c r="F37"/>
  <c r="F26"/>
  <c r="F66" i="78"/>
  <c r="F47"/>
  <c r="F65"/>
  <c r="F64"/>
  <c r="F63"/>
  <c r="F61"/>
  <c r="F60"/>
  <c r="F59"/>
  <c r="F58"/>
  <c r="F57"/>
  <c r="G56"/>
  <c r="F56"/>
  <c r="F55"/>
  <c r="G54"/>
  <c r="F54"/>
  <c r="F53"/>
  <c r="G52"/>
  <c r="F52"/>
  <c r="F51"/>
  <c r="F50"/>
  <c r="F45"/>
  <c r="F46"/>
  <c r="F39"/>
  <c r="F35"/>
  <c r="F34"/>
  <c r="F32"/>
  <c r="F31"/>
  <c r="H51" i="77" l="1"/>
  <c r="H54" i="78"/>
  <c r="H48" i="77"/>
  <c r="H65" i="78"/>
  <c r="H49" i="77"/>
  <c r="H34" i="78"/>
  <c r="H50"/>
  <c r="H51" i="73"/>
  <c r="H39" i="78"/>
  <c r="H51"/>
  <c r="H57"/>
  <c r="H47"/>
  <c r="H46" i="73"/>
  <c r="H26" i="77"/>
  <c r="H31"/>
  <c r="H50"/>
  <c r="H55"/>
  <c r="H46" i="74"/>
  <c r="H25" i="73"/>
  <c r="M16" i="1" s="1"/>
  <c r="H48" i="73"/>
  <c r="H26" i="78"/>
  <c r="H46"/>
  <c r="H45" i="74"/>
  <c r="H47" i="73"/>
  <c r="H56" i="78"/>
  <c r="H64"/>
  <c r="H36" i="77"/>
  <c r="H44"/>
  <c r="H43" i="74"/>
  <c r="H50"/>
  <c r="H60" i="78"/>
  <c r="H47" i="74"/>
  <c r="H35" i="78"/>
  <c r="H63"/>
  <c r="H46" i="77"/>
  <c r="H41" i="74"/>
  <c r="H52"/>
  <c r="H45" i="73"/>
  <c r="H53" i="78"/>
  <c r="H61"/>
  <c r="H47" i="77"/>
  <c r="H56"/>
  <c r="H44" i="74"/>
  <c r="H51"/>
  <c r="H41" i="73"/>
  <c r="H52"/>
  <c r="H32" i="78"/>
  <c r="H52"/>
  <c r="H55"/>
  <c r="H59"/>
  <c r="H30" i="77"/>
  <c r="H45"/>
  <c r="H54"/>
  <c r="H42" i="74"/>
  <c r="H49"/>
  <c r="H50" i="73"/>
  <c r="H31" i="78"/>
  <c r="H45"/>
  <c r="H58"/>
  <c r="H37" i="77"/>
  <c r="H43"/>
  <c r="H53"/>
  <c r="H25" i="74"/>
  <c r="H48"/>
  <c r="H49" i="73"/>
  <c r="G62" i="116"/>
  <c r="G61"/>
  <c r="G60"/>
  <c r="G59"/>
  <c r="G58"/>
  <c r="G57"/>
  <c r="G54"/>
  <c r="G53"/>
  <c r="G51"/>
  <c r="G50"/>
  <c r="G52"/>
  <c r="G55"/>
  <c r="G56"/>
  <c r="G39"/>
  <c r="G49"/>
  <c r="G48"/>
  <c r="G40"/>
  <c r="G41"/>
  <c r="G31"/>
  <c r="G34"/>
  <c r="G27"/>
  <c r="M64" i="1" s="1"/>
  <c r="M60" s="1"/>
  <c r="M59" s="1"/>
  <c r="M58" s="1"/>
  <c r="M57" s="1"/>
  <c r="M56" s="1"/>
  <c r="M55" s="1"/>
  <c r="M53" s="1"/>
  <c r="M51" s="1"/>
  <c r="M49" s="1"/>
  <c r="M47" s="1"/>
  <c r="M46" s="1"/>
  <c r="M45" s="1"/>
  <c r="M44" s="1"/>
  <c r="M42" s="1"/>
  <c r="M41" s="1"/>
  <c r="M40" s="1"/>
  <c r="M38" s="1"/>
  <c r="M37" s="1"/>
  <c r="M36" s="1"/>
  <c r="M35" s="1"/>
  <c r="M34" s="1"/>
  <c r="M33" s="1"/>
  <c r="M32" s="1"/>
  <c r="M30" s="1"/>
  <c r="M29" s="1"/>
  <c r="M28" s="1"/>
  <c r="M27" s="1"/>
  <c r="M26" s="1"/>
  <c r="M25" s="1"/>
  <c r="M23" s="1"/>
  <c r="M22" s="1"/>
  <c r="M21" s="1"/>
  <c r="M20" s="1"/>
  <c r="M19" s="1"/>
  <c r="M18"/>
  <c r="I51" i="116" l="1"/>
  <c r="I31"/>
  <c r="I55"/>
  <c r="I54"/>
  <c r="I59"/>
  <c r="I53"/>
  <c r="I40"/>
  <c r="I50"/>
  <c r="I34"/>
  <c r="I60"/>
  <c r="I41"/>
  <c r="I52"/>
  <c r="I32"/>
  <c r="I39"/>
  <c r="M15" i="1"/>
  <c r="M13" s="1"/>
  <c r="M11" s="1"/>
  <c r="I56" i="116"/>
  <c r="I61"/>
  <c r="I27"/>
  <c r="M9" i="1" s="1"/>
  <c r="I49" i="116"/>
  <c r="I58"/>
  <c r="I48"/>
  <c r="I57"/>
  <c r="I62"/>
  <c r="H53" i="73"/>
  <c r="H54" s="1"/>
  <c r="H58" i="77"/>
  <c r="H59" s="1"/>
  <c r="H53" i="74"/>
  <c r="H54" s="1"/>
  <c r="H66" i="78"/>
  <c r="H67" s="1"/>
  <c r="H54" i="65"/>
  <c r="H55" s="1"/>
  <c r="H55" i="63"/>
  <c r="H56" s="1"/>
  <c r="H56" i="67"/>
  <c r="H57" s="1"/>
  <c r="H52" i="64"/>
  <c r="H53" s="1"/>
  <c r="H47" i="115"/>
  <c r="H48" s="1"/>
  <c r="H43" i="4"/>
  <c r="H44" s="1"/>
  <c r="H47" i="14"/>
  <c r="H48" s="1"/>
  <c r="H44" i="10"/>
  <c r="H45" s="1"/>
  <c r="H43" i="7"/>
  <c r="H44" s="1"/>
  <c r="H47" i="114"/>
  <c r="H48" s="1"/>
  <c r="H55" i="19"/>
  <c r="H40" i="3"/>
  <c r="H47" i="9"/>
  <c r="H48" s="1"/>
  <c r="H52" i="17"/>
  <c r="H53" s="1"/>
  <c r="H53" i="16"/>
  <c r="H54" s="1"/>
  <c r="H37" i="2"/>
  <c r="H38" s="1"/>
  <c r="H40" i="102"/>
  <c r="H44" s="1"/>
  <c r="H47" i="13"/>
  <c r="H48" s="1"/>
  <c r="H38" i="97"/>
  <c r="H39" s="1"/>
  <c r="H40" i="101"/>
  <c r="H44" s="1"/>
  <c r="H37" i="98"/>
  <c r="H38" s="1"/>
  <c r="H35" i="90"/>
  <c r="H36" s="1"/>
  <c r="H35" i="89"/>
  <c r="H36" s="1"/>
  <c r="H36" i="92"/>
  <c r="H37" s="1"/>
  <c r="G22" i="105"/>
  <c r="H38" i="93"/>
  <c r="H39" s="1"/>
  <c r="H36" i="91"/>
  <c r="H37" s="1"/>
  <c r="H37" i="96"/>
  <c r="H38" s="1"/>
  <c r="G31" i="79"/>
  <c r="G32" s="1"/>
  <c r="G30" i="80"/>
  <c r="G31" s="1"/>
  <c r="H37" i="94"/>
  <c r="H38" s="1"/>
  <c r="G31" i="81"/>
  <c r="G32" s="1"/>
  <c r="G31" i="83"/>
  <c r="G32" s="1"/>
  <c r="G30" i="84"/>
  <c r="G31" s="1"/>
  <c r="H38" i="95"/>
  <c r="H39" s="1"/>
  <c r="I63" i="116" l="1"/>
  <c r="H40" i="100" l="1"/>
  <c r="H44" s="1"/>
</calcChain>
</file>

<file path=xl/sharedStrings.xml><?xml version="1.0" encoding="utf-8"?>
<sst xmlns="http://schemas.openxmlformats.org/spreadsheetml/2006/main" count="4171" uniqueCount="618">
  <si>
    <t>Discount</t>
  </si>
  <si>
    <t>Цена</t>
  </si>
  <si>
    <t>GRAND Silver Line S250 (Open RIB)</t>
  </si>
  <si>
    <t>Замена цвета стеклопластика</t>
  </si>
  <si>
    <t>Дополнительное оборудование</t>
  </si>
  <si>
    <t>Сиденье мягкое сьёмное с сумкой, переднее</t>
  </si>
  <si>
    <t>Защита киля</t>
  </si>
  <si>
    <t>Защита баллона</t>
  </si>
  <si>
    <t>Защитный чехол на лодку</t>
  </si>
  <si>
    <t>Итого:</t>
  </si>
  <si>
    <t>GRAND Silver Line S275 (Open RIB)</t>
  </si>
  <si>
    <t>Сумка-рундук носовая</t>
  </si>
  <si>
    <t>Сиденье мягкое сьёмное с сумкой, заднее</t>
  </si>
  <si>
    <t>Надувная лодка с жестким дном</t>
  </si>
  <si>
    <t>S250</t>
  </si>
  <si>
    <t>Технические характеристики</t>
  </si>
  <si>
    <t>Длина (см)</t>
  </si>
  <si>
    <t>Длина кокпита (см)</t>
  </si>
  <si>
    <t>Ширина (см)</t>
  </si>
  <si>
    <t>Ширина кокпита (см)</t>
  </si>
  <si>
    <t>Диаметр баллонов (см)</t>
  </si>
  <si>
    <t>Грузоподъемность (кг)</t>
  </si>
  <si>
    <t>Пассажировместимость (чел.)</t>
  </si>
  <si>
    <t>Количество отсеков в баллоне</t>
  </si>
  <si>
    <t>Мощность двигателя рекомендованная (л.с.)</t>
  </si>
  <si>
    <t>Мощность двигателя максимальная (л.с.)</t>
  </si>
  <si>
    <t>Вес двигателя максимальный (кг)</t>
  </si>
  <si>
    <t>Высота транца (мм)</t>
  </si>
  <si>
    <t>Угол килеватости (в миделе/в корме)</t>
  </si>
  <si>
    <t>17°/15°</t>
  </si>
  <si>
    <t>Тип днища</t>
  </si>
  <si>
    <t>RIB</t>
  </si>
  <si>
    <t>D</t>
  </si>
  <si>
    <t>Размеры упаковки (см)</t>
  </si>
  <si>
    <t>208×114×46</t>
  </si>
  <si>
    <t>Вес лодки в упаковке (кг)</t>
  </si>
  <si>
    <t>Вес лодки (кг)</t>
  </si>
  <si>
    <t>Категория лодки</t>
  </si>
  <si>
    <t>225×114×46</t>
  </si>
  <si>
    <t>арт.</t>
  </si>
  <si>
    <t>Кол-во</t>
  </si>
  <si>
    <t>Сумма</t>
  </si>
  <si>
    <t>S275</t>
  </si>
  <si>
    <t>GRAND Silver Line "Open RIB"</t>
  </si>
  <si>
    <t>Наименование</t>
  </si>
  <si>
    <t>GRAND Silver Line S300 (Open RIB)</t>
  </si>
  <si>
    <t>Носовая якорная накладка с кнехтом</t>
  </si>
  <si>
    <t>Стеклопластиковые законцовки баллонов со ступенькой</t>
  </si>
  <si>
    <t>19°/15°</t>
  </si>
  <si>
    <t>D,C</t>
  </si>
  <si>
    <t>253×115×57</t>
  </si>
  <si>
    <t>S300</t>
  </si>
  <si>
    <t>381 или 508</t>
  </si>
  <si>
    <t>20°/17°</t>
  </si>
  <si>
    <t>20°/15°</t>
  </si>
  <si>
    <t>265×115×57</t>
  </si>
  <si>
    <t>305×153×71</t>
  </si>
  <si>
    <t>350×145×77</t>
  </si>
  <si>
    <t>380×170×78</t>
  </si>
  <si>
    <t>450×170×70</t>
  </si>
  <si>
    <t>•</t>
  </si>
  <si>
    <t>GRAND Silver Line S330 (Open RIB)</t>
  </si>
  <si>
    <t>GRAND Silver Line S370N (Open RIB)</t>
  </si>
  <si>
    <t>Подушка носовая съёмная</t>
  </si>
  <si>
    <t>GRAND Silver Line S420N (Open RIB)</t>
  </si>
  <si>
    <t>Сиденье мягкое съёмное с сумкой, переднее</t>
  </si>
  <si>
    <t>Сиденье мягкое съёмное с сумкой, заднее</t>
  </si>
  <si>
    <t>Защита баллонов</t>
  </si>
  <si>
    <t>GRAND Silver Line S470N (Open RIB)</t>
  </si>
  <si>
    <t>-</t>
  </si>
  <si>
    <t>Арка навигационная нержавеющая полированная</t>
  </si>
  <si>
    <t>GRAND Silver Line S300S (Sport RIB)</t>
  </si>
  <si>
    <t>Защитный чехол на рулевую стойку CS-01</t>
  </si>
  <si>
    <t>Защитный чехол на рулевую стойку CS-01W</t>
  </si>
  <si>
    <t>GRAND Silver Line S330S (Sport RIB)</t>
  </si>
  <si>
    <t>GRAND Silver Line S370NS (Sport RIB)</t>
  </si>
  <si>
    <t>Комплект электрооборудования № E2 (для лодки с навигационной аркой)</t>
  </si>
  <si>
    <t>GRAND Silver Line S420NS (Sport RIB)</t>
  </si>
  <si>
    <t>Спинка с поручнями стойки CS-03</t>
  </si>
  <si>
    <t>GRAND Silver Line S470NS (Sport RIB)</t>
  </si>
  <si>
    <t>Защитный чехол на рулевую стойку CS-03</t>
  </si>
  <si>
    <t>GRAND Silver Line S520S (Sport RIB)</t>
  </si>
  <si>
    <t>Топливная система с пластиковым баком на 91 л и датчиком (сенсор)</t>
  </si>
  <si>
    <t>Указатель уровня топлива</t>
  </si>
  <si>
    <t>Тент солнцезащитный нержавеющий 3-арочный №5</t>
  </si>
  <si>
    <t>GRAND Silver Line S370NL (Deluxe)</t>
  </si>
  <si>
    <t>Чехол на релевую стойку CL-11</t>
  </si>
  <si>
    <t>Чехол на стойку пассажирскую SD-06</t>
  </si>
  <si>
    <t>GRAND Silver Line S420NL (Deluxe)</t>
  </si>
  <si>
    <t>Защитный чехол на рулевую стойку CL-11</t>
  </si>
  <si>
    <t>Защитный чехол на стойку пассажирскую SD-06</t>
  </si>
  <si>
    <t>GRAND Silver Line S470NL (Deluxe)</t>
  </si>
  <si>
    <t>Сандек носовой с подушками</t>
  </si>
  <si>
    <t>Защитный чехол на рулевую стойку CL-14</t>
  </si>
  <si>
    <t>Защитный чехол на стойку пассажирскую SD-10</t>
  </si>
  <si>
    <t>GRAND Silver Line S520L (Deluxe)</t>
  </si>
  <si>
    <t>Защитный чехол на рулевую стойку CL-12</t>
  </si>
  <si>
    <t>Мачта буксировки лыжника</t>
  </si>
  <si>
    <t>Замена рулевой стойки на высокопрофильную со стеклом и поручнем CL-01 (модель: G340LF)</t>
  </si>
  <si>
    <t>Комплект электрооборудования № E4</t>
  </si>
  <si>
    <t>Топливная система с пластиковым баком на 40 л и датчиком</t>
  </si>
  <si>
    <t>Сиденье боковое съёмное с подушкой</t>
  </si>
  <si>
    <t>Защитный чехол на лодку G340LF с высокопрофильной рулевой стойкой</t>
  </si>
  <si>
    <t>Защитный чехол на рулевую стойку CL-07</t>
  </si>
  <si>
    <t>Защитный чехол на рулевую стойку CL-01 (для модели G340LF)</t>
  </si>
  <si>
    <t>Защитный чехол на лодку G380LF с высокопрофильной рулевой стойкой</t>
  </si>
  <si>
    <t>Защитный чехол на рулевую стойку CL-06</t>
  </si>
  <si>
    <t>Защитный чехол на рулевую стойку CL-02 (для модели G380LF)</t>
  </si>
  <si>
    <t>Замена цвета стеклопластика (нижняя корка и законцовки баллона)</t>
  </si>
  <si>
    <t>Комплект электрооборудования №Е5 (для лодок без навигационной арки)</t>
  </si>
  <si>
    <t>Комплект электрооборудования №Е6 (для лодок с навигационной аркой)</t>
  </si>
  <si>
    <t>Съемный носовой сандек с подушкой</t>
  </si>
  <si>
    <t>Комплект электрооборудования №Е5 (для лодки без навигационной арки)</t>
  </si>
  <si>
    <t>Съемный носовой сандек с подушками</t>
  </si>
  <si>
    <t>Съемный столик с 4-мя нерж подстаканниками</t>
  </si>
  <si>
    <t>Тент солнцезащитный нержавеющий 3-арочный №4S</t>
  </si>
  <si>
    <t>GRAND ARGUS A380 Discovery</t>
  </si>
  <si>
    <t>Замена цвета баллона на ТЕМНО-ЗЕЛЕНЫЙ</t>
  </si>
  <si>
    <t>2 уключины с веслами и держателями весла</t>
  </si>
  <si>
    <t>GRAND ARGUS A450 Discovery</t>
  </si>
  <si>
    <t>GRAND ARGUS A550 Discovery</t>
  </si>
  <si>
    <t>—</t>
  </si>
  <si>
    <t>S330</t>
  </si>
  <si>
    <t>S420N</t>
  </si>
  <si>
    <t>S470N</t>
  </si>
  <si>
    <t>GRAND Silver Line "Sport RIB"</t>
  </si>
  <si>
    <t>GRAND Silver Line "Deluxe RIB"</t>
  </si>
  <si>
    <t>S300S</t>
  </si>
  <si>
    <t>S330S</t>
  </si>
  <si>
    <t>S370NS</t>
  </si>
  <si>
    <t>S420NS</t>
  </si>
  <si>
    <t>S470NS</t>
  </si>
  <si>
    <t>S520S</t>
  </si>
  <si>
    <t>Надувная лодка с жестким дном, пакет SPORT</t>
  </si>
  <si>
    <t>Надувная лодка с жестким дном, пакет DELUXE</t>
  </si>
  <si>
    <t>S370NL</t>
  </si>
  <si>
    <t>S470NL</t>
  </si>
  <si>
    <t>S520L</t>
  </si>
  <si>
    <t>Арт.</t>
  </si>
  <si>
    <t>CS-01</t>
  </si>
  <si>
    <t>CS-01W</t>
  </si>
  <si>
    <t>CS-03</t>
  </si>
  <si>
    <t>CL-12</t>
  </si>
  <si>
    <t>CL-11</t>
  </si>
  <si>
    <t>CL-14</t>
  </si>
  <si>
    <t>ст/пл законцовки баллона</t>
  </si>
  <si>
    <t>Рулевая стойка</t>
  </si>
  <si>
    <t>Стойка пассажирская</t>
  </si>
  <si>
    <t>Носовая якорная накладка</t>
  </si>
  <si>
    <t>Надувная лодка с жестким дном, пакет ELITE</t>
  </si>
  <si>
    <t>○</t>
  </si>
  <si>
    <t xml:space="preserve"> (станд. комплектация)</t>
  </si>
  <si>
    <t xml:space="preserve"> Цена</t>
  </si>
  <si>
    <t>CL-20</t>
  </si>
  <si>
    <t>CL-06</t>
  </si>
  <si>
    <t>CL-07</t>
  </si>
  <si>
    <t>CL-16</t>
  </si>
  <si>
    <t>GRAND Golden Line "Elite RIB"</t>
  </si>
  <si>
    <t>130×70×43</t>
  </si>
  <si>
    <t>Размеры упаковки №1 (см)</t>
  </si>
  <si>
    <t>Размеры упаковки №2 (см)</t>
  </si>
  <si>
    <t>155×90×51</t>
  </si>
  <si>
    <t>Размеры упаковки №3 (см)</t>
  </si>
  <si>
    <t>83×86×51</t>
  </si>
  <si>
    <t>114×84×58</t>
  </si>
  <si>
    <t>94×73×54</t>
  </si>
  <si>
    <t>108×114×72</t>
  </si>
  <si>
    <t>127×121×110</t>
  </si>
  <si>
    <t>Надувная лодка с жестким дном, Tenders, пакет SPORT</t>
  </si>
  <si>
    <t>Надувная лодка с жестким дном, Riders, пакет SPORT</t>
  </si>
  <si>
    <t>Надувная лодка с жестким дном, Riders, пакет DELUXE</t>
  </si>
  <si>
    <t>Надувная лодка с жестким дном, Tenders</t>
  </si>
  <si>
    <t>Надувная лодка с жестким дном, Riders</t>
  </si>
  <si>
    <t>46-50</t>
  </si>
  <si>
    <t>21° / 18°</t>
  </si>
  <si>
    <t>Мощность двигателя минимальная (л.с.)</t>
  </si>
  <si>
    <t>17°/14°</t>
  </si>
  <si>
    <t>320×140×82</t>
  </si>
  <si>
    <t>80×49×49</t>
  </si>
  <si>
    <t>350×158×88</t>
  </si>
  <si>
    <t>83×51×86</t>
  </si>
  <si>
    <t>20° / 17°</t>
  </si>
  <si>
    <t>25° / 20°</t>
  </si>
  <si>
    <t>640×230×140</t>
  </si>
  <si>
    <t>100×109×70</t>
  </si>
  <si>
    <t>GRAND Golden Line G340EF</t>
  </si>
  <si>
    <t>GRAND Golden Line G380EF</t>
  </si>
  <si>
    <t>Надувная лодка с жестким дном, Tenders, пакет ELITE</t>
  </si>
  <si>
    <t>Надувная лодка с жестким дном, Riders, пакет ELITE</t>
  </si>
  <si>
    <t>Надувная лодка с жестким дном, Cruisers, пакет ELITE</t>
  </si>
  <si>
    <t>4+1</t>
  </si>
  <si>
    <t>0°/ 0°</t>
  </si>
  <si>
    <t>надувной настил (airdeck)</t>
  </si>
  <si>
    <t>95×65×35</t>
  </si>
  <si>
    <t>95×65×45</t>
  </si>
  <si>
    <t>95×65×55</t>
  </si>
  <si>
    <t>Надувное каноэ</t>
  </si>
  <si>
    <t>ARGUS</t>
  </si>
  <si>
    <t>A380</t>
  </si>
  <si>
    <t>A380P</t>
  </si>
  <si>
    <t>A450</t>
  </si>
  <si>
    <t>A450P</t>
  </si>
  <si>
    <t>A550</t>
  </si>
  <si>
    <t>A550P</t>
  </si>
  <si>
    <t>115×60×32</t>
  </si>
  <si>
    <t>GRAND ARGUS A380P Professional</t>
  </si>
  <si>
    <t>GRAND ARGUS A450P Professional</t>
  </si>
  <si>
    <t>GRAND ARGUS A550P Professional</t>
  </si>
  <si>
    <t>Разборное каноэ с надувным настилом высокого давления, серия Discovery</t>
  </si>
  <si>
    <t>Разборное каноэ с надувным настилом высокого давления, серия Professional</t>
  </si>
  <si>
    <t>Тип лодки, версия, варианты комплектации:</t>
  </si>
  <si>
    <t>2+1</t>
  </si>
  <si>
    <t>3+1</t>
  </si>
  <si>
    <t>11° / 8°</t>
  </si>
  <si>
    <t>жесткий настил + надувной киль</t>
  </si>
  <si>
    <t>GRAND CORVETTE C240</t>
  </si>
  <si>
    <t>3+2</t>
  </si>
  <si>
    <t>надувной настил высокого давления + надувной киль</t>
  </si>
  <si>
    <t>GRAND CORVETTE C240A</t>
  </si>
  <si>
    <t>10° / 7°</t>
  </si>
  <si>
    <t>GRAND CORVETTE C270</t>
  </si>
  <si>
    <t>GRAND CORVETTE C270A</t>
  </si>
  <si>
    <t>110×60×15</t>
  </si>
  <si>
    <t>GRAND CORVETTE C300</t>
  </si>
  <si>
    <t>GRAND CORVETTE C300A</t>
  </si>
  <si>
    <t>GRAND CORVETTE C330</t>
  </si>
  <si>
    <t>12° / 8°</t>
  </si>
  <si>
    <t>135×67×40</t>
  </si>
  <si>
    <t>120×65×18</t>
  </si>
  <si>
    <t>GRAND CORVETTE C360</t>
  </si>
  <si>
    <t>GRAND CORVETTE C360A</t>
  </si>
  <si>
    <t>Надувная лодка с надувным настилом высокого давления и надувным кильсоном</t>
  </si>
  <si>
    <t>Надувная лодка с жёстким настилом и надувным кильсоном</t>
  </si>
  <si>
    <t>C240</t>
  </si>
  <si>
    <t>C240A</t>
  </si>
  <si>
    <t>C270</t>
  </si>
  <si>
    <t>C270A</t>
  </si>
  <si>
    <t>C300</t>
  </si>
  <si>
    <t>C300A</t>
  </si>
  <si>
    <t>C330</t>
  </si>
  <si>
    <t>C330A</t>
  </si>
  <si>
    <t>C360</t>
  </si>
  <si>
    <t>C360A</t>
  </si>
  <si>
    <t>CORVETTE</t>
  </si>
  <si>
    <t>GRAND RANGER R380</t>
  </si>
  <si>
    <t>Замена кильсона на деревянный киль</t>
  </si>
  <si>
    <t>Сумка-рундук носовая №2</t>
  </si>
  <si>
    <t>Стойка рулевая CS-02</t>
  </si>
  <si>
    <t>Система рулевого управления до 50HP + кабель 9' футов</t>
  </si>
  <si>
    <t>Колесо рулевое SPORT с втулкой X63</t>
  </si>
  <si>
    <t>15° / 12°</t>
  </si>
  <si>
    <t>Жесткий настил + надувной киль</t>
  </si>
  <si>
    <t>109×62×16</t>
  </si>
  <si>
    <t>GRAND RANGER R460</t>
  </si>
  <si>
    <t>GRAND RANGER R420</t>
  </si>
  <si>
    <t>5+1</t>
  </si>
  <si>
    <t>17° / 13°</t>
  </si>
  <si>
    <t>165×70×36</t>
  </si>
  <si>
    <t>133×78×24</t>
  </si>
  <si>
    <t>165×80×38</t>
  </si>
  <si>
    <t>170×78×22</t>
  </si>
  <si>
    <t>RANGER</t>
  </si>
  <si>
    <t>R380</t>
  </si>
  <si>
    <t>R420</t>
  </si>
  <si>
    <t>R460</t>
  </si>
  <si>
    <t>REGATTA</t>
  </si>
  <si>
    <t>Длина (cм)</t>
  </si>
  <si>
    <t>Ширина (cм)</t>
  </si>
  <si>
    <t>Высота борта (см)</t>
  </si>
  <si>
    <t>Максимальная мощность двигателя (л.с.)</t>
  </si>
  <si>
    <t>Защитный тент лодочный</t>
  </si>
  <si>
    <t>Тент солнцезащитный алюминиевый 2-арочный</t>
  </si>
  <si>
    <t>GRAND RG370R</t>
  </si>
  <si>
    <t>Комплект съемных подушек (мягкие сиденья)</t>
  </si>
  <si>
    <t>• Усиленный стеклопластиковый корпус с закрытым кокпитом
• Встроенные блоки плавучести
• Встроенные носовое, центральное и кормовое сиденья с антискользящим покрытием
• Носовой буксировочный узел
• Дренажный клапан корпуса
• 2 съемные хромированные уключины
• 2 морских лакированных весла (многослойное натуральное дерево со спец. пропиткой)
• Защитный привальный брус по всему периметру лодки
• Усиленный транец с посадочным местом для подвесного двигателя
• Черпак
• Инструкция по эксплуатации</t>
  </si>
  <si>
    <t>Стеклопластиковая гребная лодка</t>
  </si>
  <si>
    <t>Колесо рулевое De Luxe с втулкой X63</t>
  </si>
  <si>
    <t>G340</t>
  </si>
  <si>
    <t>Топливная система с пластиковым баком на 55 л и датчиком</t>
  </si>
  <si>
    <t>SD-06</t>
  </si>
  <si>
    <t>SD-10</t>
  </si>
  <si>
    <t>выберите цвет …</t>
  </si>
  <si>
    <t>Замена винилис-кожи на SILVERTEX VINYL</t>
  </si>
  <si>
    <t>Замена цвета винилис-кожи</t>
  </si>
  <si>
    <t>Защитный чехол на лодку с стеклопластиковыми законцовками баллонов</t>
  </si>
  <si>
    <t>GRAND Silver Line S330L (Deluxe)</t>
  </si>
  <si>
    <t>GRAND Silver Line S300L (Deluxe)</t>
  </si>
  <si>
    <t>50×45×77</t>
  </si>
  <si>
    <t>50×70×71</t>
  </si>
  <si>
    <t>Дополнительное сиденье с мягкой подушкой</t>
  </si>
  <si>
    <t>Надувная лодка с жестким дном, Tenders, пакет DELUXE</t>
  </si>
  <si>
    <t>CL-17</t>
  </si>
  <si>
    <t>SD-12</t>
  </si>
  <si>
    <t>Замена рулевой стойки на высокопрофильную со стеклом и поручнем CL-02 (модель: G380LF)</t>
  </si>
  <si>
    <t>502×220×101</t>
  </si>
  <si>
    <t>120×91.5×113</t>
  </si>
  <si>
    <t>Дополнительное заднее сиденье с фитингами</t>
  </si>
  <si>
    <t>Замена основного материала подушек носового сандека на SILVERTEX VINYL</t>
  </si>
  <si>
    <t>Замена винилис-кожи на SILVERTEX для сандека</t>
  </si>
  <si>
    <t>GRAND Golden Line G500LF</t>
  </si>
  <si>
    <t>CL-21</t>
  </si>
  <si>
    <t>Электрический якорь с подъемным механизмом</t>
  </si>
  <si>
    <t>Высота транца</t>
  </si>
  <si>
    <t>30° / 25°</t>
  </si>
  <si>
    <t>860×260×230</t>
  </si>
  <si>
    <t>B</t>
  </si>
  <si>
    <t>U: 762 / X: 635 *</t>
  </si>
  <si>
    <t>400 *</t>
  </si>
  <si>
    <t>Съемный кормовой сандек с подушками</t>
  </si>
  <si>
    <t>Замена основного материала подушек кормового сандека на SILVERTEX VINYL</t>
  </si>
  <si>
    <t>Набор душевой с эл. помпой, 100 л баком и душевой головкой</t>
  </si>
  <si>
    <t>G650</t>
  </si>
  <si>
    <t>G850</t>
  </si>
  <si>
    <t>Изменение высоты транца под короткую ногу (381 мм)</t>
  </si>
  <si>
    <r>
      <t xml:space="preserve">S370N </t>
    </r>
    <r>
      <rPr>
        <b/>
        <sz val="11"/>
        <color rgb="FFFF0000"/>
        <rFont val="Tahoma"/>
        <family val="2"/>
        <charset val="204"/>
      </rPr>
      <t>Bestseller</t>
    </r>
  </si>
  <si>
    <t>RG370R limited edition</t>
  </si>
  <si>
    <t>Тент солнцезащитный нержавеющий 3-арочный №6S</t>
  </si>
  <si>
    <t>Носовая якорная накладка с роульсом и уткой</t>
  </si>
  <si>
    <t>Стеклопластик</t>
  </si>
  <si>
    <t>Декор (варианты обивки)</t>
  </si>
  <si>
    <t xml:space="preserve">Light-grey (option) </t>
  </si>
  <si>
    <t xml:space="preserve">Dark-grey (option) </t>
  </si>
  <si>
    <t xml:space="preserve">Olive (option) </t>
  </si>
  <si>
    <t xml:space="preserve">Navy blue (option) </t>
  </si>
  <si>
    <t xml:space="preserve">Black (option) </t>
  </si>
  <si>
    <t>Цвет: баллона, стеклопластика и декор (варианты обивки)</t>
  </si>
  <si>
    <t>S300L</t>
  </si>
  <si>
    <r>
      <t xml:space="preserve">S420NL </t>
    </r>
    <r>
      <rPr>
        <b/>
        <sz val="11"/>
        <color rgb="FFFF0000"/>
        <rFont val="Tahoma"/>
        <family val="2"/>
        <charset val="204"/>
      </rPr>
      <t>Bestseller</t>
    </r>
  </si>
  <si>
    <t xml:space="preserve">White (Standard) </t>
  </si>
  <si>
    <t>Расширение для носового сан-дека с подушками</t>
  </si>
  <si>
    <t>Замена винилис-кожи на SILVERTEX для подушек сандека</t>
  </si>
  <si>
    <t>Замена винилис-кожи на SILVERTEX для расширения подушек сандека</t>
  </si>
  <si>
    <t>Защитный чехол на рулевую стойку CL-22</t>
  </si>
  <si>
    <t>Защитный чехол на рулевую стойку CL-20 и кормовое сиденье</t>
  </si>
  <si>
    <t>Душевой набор с эл. помпой, 50 л баком и душевой головкой</t>
  </si>
  <si>
    <t>Противоскользящий набор SeaDeck</t>
  </si>
  <si>
    <t>GRAND Golden Line G580</t>
  </si>
  <si>
    <t>Light-grey</t>
  </si>
  <si>
    <t>Dark-grey</t>
  </si>
  <si>
    <t>Black</t>
  </si>
  <si>
    <t xml:space="preserve">Mocha / Black (Brushed) </t>
  </si>
  <si>
    <t xml:space="preserve">Storm Gray / Black (Brushed) </t>
  </si>
  <si>
    <t xml:space="preserve">Midnight Black / Grey (Brushed) </t>
  </si>
  <si>
    <t>Стандартное оборудование</t>
  </si>
  <si>
    <t>Съемный столик на опоре с 4-мя нерж. подстаканниками</t>
  </si>
  <si>
    <t>Защитный чехол на рулевую стойку CL-21</t>
  </si>
  <si>
    <t>Защитный чехол на стойку SD-21</t>
  </si>
  <si>
    <t>Защитный чехол на рулевую стойку CL-16</t>
  </si>
  <si>
    <t>Защитный чехол на стойку SD-11</t>
  </si>
  <si>
    <t>Защитный чехол на стойки CL-21, SD-21 и кормовой диван</t>
  </si>
  <si>
    <t>Защитный чехол на пассажирскую стойку SD-22</t>
  </si>
  <si>
    <t>CL-22</t>
  </si>
  <si>
    <t>Olive</t>
  </si>
  <si>
    <t>Сombined</t>
  </si>
  <si>
    <t>Light-grey / White (standard)</t>
  </si>
  <si>
    <t>Dark-grey / White (standard)</t>
  </si>
  <si>
    <t>Black / White (standard)</t>
  </si>
  <si>
    <t>Защитный чехол на стойку пассажирскую SD-15</t>
  </si>
  <si>
    <t>SD-15</t>
  </si>
  <si>
    <t>NAUTILUS</t>
  </si>
  <si>
    <t>Стеклопластиковая моторная лодка</t>
  </si>
  <si>
    <t>Общая длина (cм)</t>
  </si>
  <si>
    <t>Длина внутри (cм)</t>
  </si>
  <si>
    <t>Ширина наибольшая (cм)</t>
  </si>
  <si>
    <t>Ширина внутри (cм)</t>
  </si>
  <si>
    <t>Вес лодки без двигателя (кг)</t>
  </si>
  <si>
    <t>D, C</t>
  </si>
  <si>
    <t>xx°/xx°</t>
  </si>
  <si>
    <t>GRAND N585</t>
  </si>
  <si>
    <t xml:space="preserve"> </t>
  </si>
  <si>
    <t>Носовой рундук</t>
  </si>
  <si>
    <t>Рулевое колесо PERFORMANCE (Black)</t>
  </si>
  <si>
    <t xml:space="preserve">2 нерж. поручня за спинкой кормового дивана </t>
  </si>
  <si>
    <t>2 нерж. поручня за спинкой кормового дивана для лодки с аркой №2</t>
  </si>
  <si>
    <t>Защитный чехол на стойки CL-16, SD-11 и кормовой диван</t>
  </si>
  <si>
    <t>Защитный чехол на стойки CL-22, SD-22 и кормовой диван</t>
  </si>
  <si>
    <t>Замена рулевого колеса Ultraflex на PERFORMANCE (Black)</t>
  </si>
  <si>
    <t>20 ° / 17 °</t>
  </si>
  <si>
    <t>578×225×117</t>
  </si>
  <si>
    <t>143×112×125</t>
  </si>
  <si>
    <t>105×62×91</t>
  </si>
  <si>
    <t>Экстерьер | Интерьер</t>
  </si>
  <si>
    <t xml:space="preserve">Два задних люка с нишей для швартовочных концов </t>
  </si>
  <si>
    <t>Creamy</t>
  </si>
  <si>
    <t>Off-white</t>
  </si>
  <si>
    <t>• (2)</t>
  </si>
  <si>
    <r>
      <t>G580</t>
    </r>
    <r>
      <rPr>
        <b/>
        <sz val="11"/>
        <color rgb="FFFF0000"/>
        <rFont val="Tahoma"/>
        <family val="2"/>
        <charset val="204"/>
      </rPr>
      <t xml:space="preserve"> Bestseller</t>
    </r>
  </si>
  <si>
    <r>
      <t>G500</t>
    </r>
    <r>
      <rPr>
        <b/>
        <sz val="11"/>
        <color rgb="FFFF0000"/>
        <rFont val="Tahoma"/>
        <family val="2"/>
        <charset val="204"/>
      </rPr>
      <t xml:space="preserve"> Bestseller</t>
    </r>
  </si>
  <si>
    <t xml:space="preserve"> Кормовой диван / рундук</t>
  </si>
  <si>
    <t xml:space="preserve">SD-21 </t>
  </si>
  <si>
    <t>SD-11</t>
  </si>
  <si>
    <t>SD-22</t>
  </si>
  <si>
    <t>N585</t>
  </si>
  <si>
    <t>GRAND Golden Line G650</t>
  </si>
  <si>
    <t>Два клапана избыточного давления Leafield</t>
  </si>
  <si>
    <t>2280/2281</t>
  </si>
  <si>
    <t>Creamy / White (standard)</t>
  </si>
  <si>
    <t>Off-white / White (standard)</t>
  </si>
  <si>
    <t>Рулевое колесо Ultraflex</t>
  </si>
  <si>
    <t>Black "SPORT"</t>
  </si>
  <si>
    <t>White "De Luxe"</t>
  </si>
  <si>
    <t>Клапан избыточного давления Leafield</t>
  </si>
  <si>
    <t xml:space="preserve">BELUGA Off White (Standard) </t>
  </si>
  <si>
    <t>BELUGA Pearl-Grey (Standard)</t>
  </si>
  <si>
    <t xml:space="preserve">SILVERTEX Black (option) </t>
  </si>
  <si>
    <t xml:space="preserve">SILVERTEX Graphite (option) </t>
  </si>
  <si>
    <t xml:space="preserve">SILVERTEX Macadamia (option) </t>
  </si>
  <si>
    <t xml:space="preserve">SILVERTEX Mandarin (option) </t>
  </si>
  <si>
    <t xml:space="preserve">SILVERTEX Wine (option) </t>
  </si>
  <si>
    <t xml:space="preserve">CARBON FIBER Black (option) </t>
  </si>
  <si>
    <t xml:space="preserve">DIAMANTE Carbon (option) </t>
  </si>
  <si>
    <t xml:space="preserve">Creamy (option) </t>
  </si>
  <si>
    <t xml:space="preserve">Off-white (option) </t>
  </si>
  <si>
    <t>Midnight Black-Gray |Brushed (option)</t>
  </si>
  <si>
    <t>Storm Gray-Black |Brushed (option)</t>
  </si>
  <si>
    <t>Mocha-Black |Brushed (option)</t>
  </si>
  <si>
    <t>*   PVC 950 г/м² - standard for boats &gt;3,00 m &amp; ARGUS
     PVC 1100 г/м² - standard for boats 3,00 - 5,20 m
     PVC 1400 г/м² - standard for boats 5,50 - 6,50 m</t>
  </si>
  <si>
    <t>BELUGA Off White</t>
  </si>
  <si>
    <t>BELUGA Pearl-Grey</t>
  </si>
  <si>
    <t>CARBON FIBER Black</t>
  </si>
  <si>
    <t>DIAMANTE Carbon</t>
  </si>
  <si>
    <t>SILVERTEX Black</t>
  </si>
  <si>
    <t>SILVERTEX Graphite</t>
  </si>
  <si>
    <t>SILVERTEX Macadamia</t>
  </si>
  <si>
    <t>SILVERTEX Mandarin</t>
  </si>
  <si>
    <t>SILVERTEX Wine</t>
  </si>
  <si>
    <t>Замена основного материала подушек винилис-кожи на ткань</t>
  </si>
  <si>
    <t>выберите серию и цвет …</t>
  </si>
  <si>
    <t>Клапан избыточного давления BRAVO</t>
  </si>
  <si>
    <t>Защитный чехол на рулевую стойку и кормовое сиденье</t>
  </si>
  <si>
    <t>на главную</t>
  </si>
  <si>
    <t>от</t>
  </si>
  <si>
    <t>Гидравлическая система рулевого управления SeaStar (26ft) одномоторная с одним цилиндром</t>
  </si>
  <si>
    <t>Гидравлическая система рулевого управления UltraFlex двухмоторная с одним цилиндром</t>
  </si>
  <si>
    <t>Гидравлическая система рулевого управления UltraFlex двухмоторная с двумя цилиндрами</t>
  </si>
  <si>
    <t>Гидравлическая система рулевого управления UltraFlex одномоторная без гидравлического цилиндра</t>
  </si>
  <si>
    <t>Замена механической системы управления на гидравлическую (20ft)</t>
  </si>
  <si>
    <t>G420</t>
  </si>
  <si>
    <t>Рулевое колесо</t>
  </si>
  <si>
    <t xml:space="preserve">Gussi Performance (option) </t>
  </si>
  <si>
    <t xml:space="preserve">Ultraflex White (Standard) </t>
  </si>
  <si>
    <t xml:space="preserve">Ultraflex Black (Standard) </t>
  </si>
  <si>
    <t>Ветровое стекло и поручень для рулевой консоли CS-01</t>
  </si>
  <si>
    <t>CL-24</t>
  </si>
  <si>
    <t>Арка (мачта) навигацион- ная</t>
  </si>
  <si>
    <t>GRAND Golden Line G420</t>
  </si>
  <si>
    <t>Комплект электрооборудования № E7</t>
  </si>
  <si>
    <t>Защитный чехол на рулевую стойку CL-08 и кормовой диван</t>
  </si>
  <si>
    <t>• Усиленный стеклопластиковый корпус 
• Встроенные блоки плавучести 
• Антискользящяя поверхность палубы
• Большой верхний носовой отсек 
• Нижний носовой отсек 
• Носовой релинг 
• Привальный брус
• Рулевая консоль по правому борту с ветровым стеклом и поручнем
• Механическая система рулевого управления (Т71) с тросом (М66) и рулевым колесом Ultraflex
• Контейнер под аккумулятор, размыкатель массы
• 6 нерж. поручней на левом и правом борту
• Кормовой диван с тремя раздельными рундуками 
• Противоскользящая поверхность на трехсекционном кормовом диване
• Противоскользящая поверхность на носовом рундуке
• Противоскользящая поверхность на водительском и пассажирском месте
• 2 утки из нержавеющей стали 
• Водоотливной клапан
• Помпа ручная</t>
  </si>
  <si>
    <t>Съемное расширение кормового сандека с подушками</t>
  </si>
  <si>
    <t>Съемный основной кормовой сандек с подушкой</t>
  </si>
  <si>
    <t>Замена материала подушки кормового основного сандека на SILVERTEX VINYL</t>
  </si>
  <si>
    <t>Замена материала подушек кормового расширения сандека на SILVERTEX VINYL</t>
  </si>
  <si>
    <t>400×165×115</t>
  </si>
  <si>
    <t>110×88×108</t>
  </si>
  <si>
    <t>Жесткий настил + надувной кильсон</t>
  </si>
  <si>
    <t xml:space="preserve">Midnight Black / Sunset Orange (Brushed) </t>
  </si>
  <si>
    <t>Midnight Black-Sunset Orange |Brushed (option)</t>
  </si>
  <si>
    <t>GRAND CORVETTE C330A</t>
  </si>
  <si>
    <t>Комплект электрооборудования № E1 или E4 (для лодки без навигационной арки)</t>
  </si>
  <si>
    <t>Комплект электрооборудования № E4 (для лодки без навигационной арки)</t>
  </si>
  <si>
    <t>Защитное порошковое покрытие всех нержавеющих деталей в черный цвет</t>
  </si>
  <si>
    <t>Комплект электрооборудования №Е6 (для лодки с навигационной аркой)</t>
  </si>
  <si>
    <t>GRAND Golden Line G850</t>
  </si>
  <si>
    <t>Ice White</t>
  </si>
  <si>
    <t>Off White</t>
  </si>
  <si>
    <t>Military Graey</t>
  </si>
  <si>
    <t>Black Fabric Impression</t>
  </si>
  <si>
    <t>Black NB</t>
  </si>
  <si>
    <t>Замена цвета ПВХ баллона на ЧЕРНЫЙ</t>
  </si>
  <si>
    <t>2271-Y</t>
  </si>
  <si>
    <t>2271-M</t>
  </si>
  <si>
    <t>Гидравлическая система рулевого управления SeaStar (22ft) для ПММ Yamaha</t>
  </si>
  <si>
    <t>Гидравлическая система рулевого управления SeaStar (22ft) для ПММ Mercury</t>
  </si>
  <si>
    <t>Тент солнцезащитный нержавеющий 3-арочный №7</t>
  </si>
  <si>
    <t>Black (art. 2001)</t>
  </si>
  <si>
    <t>Red (art. 2006)</t>
  </si>
  <si>
    <t>Dark-grey (art. 2010)</t>
  </si>
  <si>
    <t>White (art. 2000)</t>
  </si>
  <si>
    <t>Замена цвета ПВХ баллона</t>
  </si>
  <si>
    <t>Navi Blue</t>
  </si>
  <si>
    <t>Dark-Grey (art. 2010)</t>
  </si>
  <si>
    <t>Light-Grey</t>
  </si>
  <si>
    <t>Замена плотности ткани ПВХ для баллона на 1400 г/м²</t>
  </si>
  <si>
    <t>Off-White</t>
  </si>
  <si>
    <t>Dark-Grey</t>
  </si>
  <si>
    <r>
      <t>G380</t>
    </r>
    <r>
      <rPr>
        <b/>
        <sz val="11"/>
        <color rgb="FFFF0000"/>
        <rFont val="Tahoma"/>
        <family val="2"/>
        <charset val="204"/>
      </rPr>
      <t xml:space="preserve"> Bestseller</t>
    </r>
  </si>
  <si>
    <t>Замена цвета баллона HYPALON ORCA 866 Black Fabric Impression (1565 г/м²)</t>
  </si>
  <si>
    <t>Замена цвета баллона HYPALON ORCA 866 Black Carbon (1565 г/м²)</t>
  </si>
  <si>
    <t>Замена материала баллона на HYPALON ORCA 828 (1340 г/м²)</t>
  </si>
  <si>
    <t>Замена материала баллона на HYPALON ORCA 820 (1140 г/м²)</t>
  </si>
  <si>
    <t>Замена материала баллона на HYPALON (1140 г/м²)</t>
  </si>
  <si>
    <t>Замена материала баллона на HYPALON (970 г/м²)</t>
  </si>
  <si>
    <t>Сиденье мягкое сьёмное с сумкой, заднее *</t>
  </si>
  <si>
    <t>Рулевая консоль по левому борту с ветровым стеклом и поручнем</t>
  </si>
  <si>
    <t>Топливная система с пластиковым баком на 55 л и датчиком (сенсор)</t>
  </si>
  <si>
    <t>Сиденье Captain, белое</t>
  </si>
  <si>
    <t>Защитный чехол на лодку (ткань: SUNBRELLA PLUS)</t>
  </si>
  <si>
    <t>Тент солнцезащитный 4-арочный с упором (труба нерж. ∅ 25 мм; ткань: SUNBRELLA PLUS)</t>
  </si>
  <si>
    <t xml:space="preserve">Съемный носовой сан-дек с подушками / Съемный столик (деревянный) на опоре </t>
  </si>
  <si>
    <t xml:space="preserve">Съемный носовой сан-дек с подушками / Съемный столик (стеклопластиковый) на опоре </t>
  </si>
  <si>
    <t>S330L</t>
  </si>
  <si>
    <t>25° / 23°</t>
  </si>
  <si>
    <t>Набор душевой с эл. помпой, 75 л баком и душевой головкой</t>
  </si>
  <si>
    <t>Защитный чехол на стойки CL-25, SD-25 и кормовой диван</t>
  </si>
  <si>
    <t>Защитный чехол на стойку SD-25</t>
  </si>
  <si>
    <t>Защитный чехол на рулевую стойку CL-25</t>
  </si>
  <si>
    <t>Электрический туалет комплект (помпа, черный бак для воды 60л с угольным фильтром и индикатором уровня)</t>
  </si>
  <si>
    <t>2272-M</t>
  </si>
  <si>
    <t>2272-Y</t>
  </si>
  <si>
    <t>GRAND Golden Line G750</t>
  </si>
  <si>
    <t>н/д</t>
  </si>
  <si>
    <t>Гидравлическая система рулевого управления SeaStar (26ft) для ПММ Yamaha</t>
  </si>
  <si>
    <t>Гидравлическая система рулевого управления SeaStar (26ft) для ПММ Mercury</t>
  </si>
  <si>
    <t>Биотуалет</t>
  </si>
  <si>
    <t>Холодильник WAECO 30 л. нерж.</t>
  </si>
  <si>
    <t>CL-25</t>
  </si>
  <si>
    <t>SD-25</t>
  </si>
  <si>
    <t>Топливная система, л</t>
  </si>
  <si>
    <t>• (300)</t>
  </si>
  <si>
    <t>• (270)</t>
  </si>
  <si>
    <t>• (200)</t>
  </si>
  <si>
    <t>• (91)</t>
  </si>
  <si>
    <r>
      <t>○</t>
    </r>
    <r>
      <rPr>
        <sz val="11"/>
        <rFont val="Tahoma"/>
        <family val="2"/>
        <charset val="204"/>
      </rPr>
      <t xml:space="preserve"> (91)</t>
    </r>
  </si>
  <si>
    <r>
      <t>○</t>
    </r>
    <r>
      <rPr>
        <sz val="11"/>
        <rFont val="Tahoma"/>
        <family val="2"/>
        <charset val="204"/>
      </rPr>
      <t xml:space="preserve"> (40)</t>
    </r>
  </si>
  <si>
    <r>
      <t>G750</t>
    </r>
    <r>
      <rPr>
        <b/>
        <sz val="11"/>
        <color rgb="FFFF0000"/>
        <rFont val="Tahoma"/>
        <family val="2"/>
        <charset val="204"/>
      </rPr>
      <t xml:space="preserve"> NEW</t>
    </r>
  </si>
  <si>
    <r>
      <t>○</t>
    </r>
    <r>
      <rPr>
        <sz val="11"/>
        <rFont val="Tahoma"/>
        <family val="2"/>
        <charset val="204"/>
      </rPr>
      <t xml:space="preserve"> (55)</t>
    </r>
  </si>
  <si>
    <t>Курс НБУ EURO</t>
  </si>
  <si>
    <t>Баллон PVC</t>
  </si>
  <si>
    <t xml:space="preserve">Light-grey                       (Standard only PVC) </t>
  </si>
  <si>
    <t xml:space="preserve">White 2000 (option) </t>
  </si>
  <si>
    <t xml:space="preserve">Dark-grey 2010 (option) </t>
  </si>
  <si>
    <t xml:space="preserve">Black 2001 (option) </t>
  </si>
  <si>
    <t xml:space="preserve">Red 2006 (option) </t>
  </si>
  <si>
    <t xml:space="preserve">Green 2002 (option) </t>
  </si>
  <si>
    <t>950 / 1100 / 1400 г/м²</t>
  </si>
  <si>
    <t>1100 г/м²</t>
  </si>
  <si>
    <t>950 / 1100 г/м²</t>
  </si>
  <si>
    <t>950 г/м²</t>
  </si>
  <si>
    <t xml:space="preserve">Баллон HYPALON ORCA </t>
  </si>
  <si>
    <t>Ice White (option)</t>
  </si>
  <si>
    <t>Off White (option)</t>
  </si>
  <si>
    <t>Black NB (option)</t>
  </si>
  <si>
    <t>Black fabric impression (option)</t>
  </si>
  <si>
    <t>Black Сarbon (option)</t>
  </si>
  <si>
    <r>
      <t xml:space="preserve">215, 820, 828, </t>
    </r>
    <r>
      <rPr>
        <b/>
        <i/>
        <strike/>
        <sz val="11"/>
        <color theme="1"/>
        <rFont val="Calibri"/>
        <family val="2"/>
        <charset val="204"/>
        <scheme val="minor"/>
      </rPr>
      <t>866</t>
    </r>
  </si>
  <si>
    <t>828, 866</t>
  </si>
  <si>
    <r>
      <t xml:space="preserve">828, </t>
    </r>
    <r>
      <rPr>
        <b/>
        <i/>
        <strike/>
        <sz val="11"/>
        <color theme="1"/>
        <rFont val="Calibri"/>
        <family val="2"/>
        <charset val="204"/>
        <scheme val="minor"/>
      </rPr>
      <t>866</t>
    </r>
  </si>
  <si>
    <r>
      <rPr>
        <b/>
        <sz val="11"/>
        <color theme="1"/>
        <rFont val="Calibri"/>
        <family val="2"/>
        <charset val="204"/>
        <scheme val="minor"/>
      </rPr>
      <t>ORCA® 215</t>
    </r>
    <r>
      <rPr>
        <sz val="11"/>
        <color theme="1"/>
        <rFont val="Calibri"/>
        <family val="2"/>
        <charset val="204"/>
        <scheme val="minor"/>
      </rPr>
      <t xml:space="preserve">
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275 даН/5см
• Прочность на раздир: = 12 даН = 10 даН
• Плотность: 970 (±10%) г/м²</t>
    </r>
  </si>
  <si>
    <r>
      <rPr>
        <b/>
        <sz val="14"/>
        <color theme="1"/>
        <rFont val="Calibri"/>
        <family val="2"/>
        <charset val="204"/>
        <scheme val="minor"/>
      </rPr>
      <t>ORCA® 820</t>
    </r>
    <r>
      <rPr>
        <sz val="10"/>
        <color theme="1"/>
        <rFont val="Calibri"/>
        <family val="2"/>
        <charset val="204"/>
        <scheme val="minor"/>
      </rPr>
      <t xml:space="preserve">
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300 даН/5см
• Прочность на раздир: = 20 даН = 15 даН
• Плотность: 1140 (±10%) г/м²</t>
    </r>
  </si>
  <si>
    <r>
      <rPr>
        <b/>
        <sz val="14"/>
        <color theme="1"/>
        <rFont val="Calibri"/>
        <family val="2"/>
        <charset val="204"/>
        <scheme val="minor"/>
      </rPr>
      <t>ORCA® 828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theme="1"/>
        <rFont val="Calibri"/>
        <family val="2"/>
        <charset val="204"/>
        <scheme val="minor"/>
      </rPr>
      <t>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350 даН/5см
• Прочность на раздир:= 20 даН = 16 даН
• Плотность: 1340 (±10%) г/м²</t>
    </r>
  </si>
  <si>
    <r>
      <rPr>
        <b/>
        <sz val="14"/>
        <color theme="1"/>
        <rFont val="Calibri"/>
        <family val="2"/>
        <charset val="204"/>
        <scheme val="minor"/>
      </rPr>
      <t>ORCA® 866</t>
    </r>
    <r>
      <rPr>
        <sz val="11"/>
        <color theme="1"/>
        <rFont val="Calibri"/>
        <family val="2"/>
        <charset val="204"/>
        <scheme val="minor"/>
      </rPr>
      <t xml:space="preserve">
• Ткань-основа: Полиэстер высокой прочности 1670 dtex - 1500 deniers
• Покрытие: Снаружи: Хлорсульфинированный полиэтилен (CSM) / Полихлоропрен (CR) // Внутри : Полихлоропрен (CR)
• Прочность на разрыв: = 500 даН/5см = 460 даН/5см
• Прочность на раздир: = 33 даН = 35 даН
• Плотность: 1565 (±10%) г/м²</t>
    </r>
  </si>
  <si>
    <t>под заказ</t>
  </si>
  <si>
    <t>Холодильник ISOTHERM DR65 нерж.</t>
  </si>
  <si>
    <t xml:space="preserve">SILVERTEX Taupe (option) </t>
  </si>
  <si>
    <t>Носовой нержавеющий релинг безопасности с опорами</t>
  </si>
  <si>
    <t>Съемный кормовой сандек с подушкой</t>
  </si>
  <si>
    <t>Защитный чехол на кормовой диван</t>
  </si>
  <si>
    <t>Защитный чехол на лодку G380EF</t>
  </si>
  <si>
    <t>Носовая якорная накладка с роликом, выдвижной уткой и светодиодными навигационными огнями</t>
  </si>
  <si>
    <t>Две стеклопластиковые кормовые платформы с нерж. лестницей для подъема из воды и поручнем</t>
  </si>
  <si>
    <t>Arctic Grey (option)</t>
  </si>
  <si>
    <t>Military Grey (option)</t>
  </si>
  <si>
    <t>Arctic Grey</t>
  </si>
  <si>
    <t>Тент солнцезащитный складной алюминиевый 2-арочный №1</t>
  </si>
  <si>
    <t>Тент солнцезащитный складной алюминиевый 2-арочный №2</t>
  </si>
  <si>
    <t>Тент солнцезащитный складной алюминиевый 3-арочный №3</t>
  </si>
  <si>
    <t>Тент солнцезащитный складной нержавеющий 2-арочный №1S</t>
  </si>
  <si>
    <t>Тент солнцезащитный складной нержавеющий 2-арочный №2S</t>
  </si>
  <si>
    <t>Тент солнцезащитный складной нержавеющий 3-арочный №3S</t>
  </si>
  <si>
    <t>Две стеклопластиковые кормовые платформы с нерж. лестницей для подъема из воды</t>
  </si>
  <si>
    <t>Тент солнцезащитный нержавеющий 3-арочный №8S</t>
  </si>
  <si>
    <t>Арка буксировки лыжника</t>
  </si>
  <si>
    <t>Навигационная арка / арка буксировки лыжника</t>
  </si>
  <si>
    <t>Арка навигационная нержавеющая, полированая, складная</t>
  </si>
  <si>
    <r>
      <t xml:space="preserve">*   — </t>
    </r>
    <r>
      <rPr>
        <i/>
        <sz val="11"/>
        <color theme="1" tint="0.499984740745262"/>
        <rFont val="Tahoma"/>
        <family val="2"/>
        <charset val="204"/>
      </rPr>
      <t>Для двух подвесных лодочных моторов</t>
    </r>
  </si>
  <si>
    <t xml:space="preserve">• Усиленный стеклопластиковый корпус типа «Глубокое V» с транцевым расширением
• Надувной баллон, HYPALON (5 клапанов наполнения воздухом, двойной усиленный привальный брус с водоотбойником, 1 носовая и 12 бортовых ручек безопасности)
• Носовая якорная накладка с двумя утками 
• Форпик — носовой якорный отсек с мягкой съемной подушкой 
• Вместительный носовой отсек с мягкими съемными подушками и 2 нерж. подстаканниками
• Рулевая стойка CL-21 с передним мягким сиденьем, мини-каютой (внутри), перчаточным ящиком, ветровым стеклом,  боковыми поручнями и  2 нерж. Подстаканниками
• Двухместная стойка SD-21 с двумя откидными сиденьями / Отсек для кухонного инвентаря / Варочная панель и мойка (опция)
• Кормовой U-образный диван с мягкой спинкой 
• Один большой кормовой рундук и два боковых 
• Два задних релинга из нержавеющей стали 
• Комплект электрооборудования (основной электрический жгут, контейнер под аккумулятор, размыкатель массы, 5 морских переключателей, универсальная розетка 12V, комплект навигационных огней, помпа осушения кокпита, горн) 
• Встроенная топливная система с пластиковым баком на 300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Две кормовые выдвижные утки из полировонной нержавеющей стали
• Один носовой и два задних нержавеющих U-образных болтов
• Подъемные нержавеющие узлы (обушки откидные) 
• Два врезных крюка из нержавеющей стали для крепления фала водных лыж 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</si>
  <si>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«Глубокое V» с системой HSH (High-Step-Hull) и транцевым расширением
• Надувной баллон (5 клапанов наполнения воздухом, двойной усиленный привальный брус с водоотбойником, 1 носовая и 12 бортовых ручек безопасности)
• Носовая якорная накладка с мягкой спинкой и двумя утками из нержавеющей стали
• Форпик — носовой якорный отсек с мягкой съемной подушкой
• Вместительный носовой отсек с мягкими съемными подушками и 2 нерж. подстаканниками
• Рулевая стойка CL-25 с передним мягким сиденьем, мини-каютой (внутри), перчаточным ящиком, ветровым стеклом, поручнем и 2 нерж. подстаканниками
• Рулевое колесо Ultraflex
• Двухместная стойка SD-25 с двумя откидными сиденьями, герметичным отсеком и 2 нерж. подстаканниками
• Кормовой U-образный диван с мягкой спинкой 
• Один большой кормовой рундук и два боковых 
• Два поручня из нержавеющей стали сбоку от кормового дивана
• Встроенная топливная система с пластиковым баком на 270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Два кормовых отсека для хранения швартовых концов
• Две кормовые выдвижные утки из полировонной нержавеющей стали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</si>
  <si>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«Глубокое V» с системой HSH (High-Step-Hull), DART и транцевым расширением
• Надувной баллон с стеклопластиковыми законцовками (5 клапанов наполнения воздухом, двойной усиленный привальный брус с водоотбойником, 1 носовая и 12 бортовых ручек безопасности)
• Носовая якорная накладка с мягкой спинкой; нерж. роульсом, 2 полуклюза, выдвижная утка и светодиодными навигационными огнями
• Отсек для хранения якоря
• Вместительный носовой отсек с мягкими съемными подушками, 2 нерж. подстаканника
• Рулевая стойка CL-16 с передним мягким сиденьем, большим отсеком; ветровым стеклом, перчаточным ящиком и поручнем
• Рулевое колесо Ultraflex
• Двухместная стойка SD-11 с двумя откидными сиденьями, сухим отсеком и 2 нерж. подстаканниками
• Кормовой U-образный диван с мягкой спинкой 
• Один большой кормовой рундук и два боковых 
• Два поручня из нержавеющей стали сбоку от кормового дивана
• Встроенная топливная система с пластиковым баком на 200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Два кормовых отсека для хранения швартовых концов
• Две кормовые выдвижные утки из полировонной нержавеющей стали
• Два врезных крюка из нержавеющей стали для крепления фала водных лыж 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
</t>
  </si>
  <si>
    <t xml:space="preserve">• Усиленный стеклопластиковый корпус типа «Глубокое V» с системой HSH (High-Step-Hull), DART и транцевым расширением
• Надувной баллон с стеклопластиковыми законцовками (5 клапанов наполнения воздухом, усиленный привальный брус с водоотбойником, 1 носовая и 12 бортовых ручек безопасности)
• Носовая якорная накладка с роульсом, выдвижной уткой и светодиодными навигационными огнями
• Отсек для хранения якоря
• Вместительный носовой отсек (люк с пневмоподъемниками) с мягкими съемными подушками, 2 нерж. подстаканника
• Рулевая стойка CL-22 с передним мягким сиденьем, рундуком; ветровым стеклом и поручнем, перчаточным ящиком и 2 нерж. подстаканниками
• Механическая система рулевого управления (T71), рулевой трос (M66, 18ft)
• Рулевое колесо Ultraflex
• Двухместная стойка SD-22 с двумя откидными сиденьями, сухим отсеком и 2 нерж. подстаканниками
• Кормовой диван с мягкой спинкой 
• Большой кормовой отсек
• Встроенная топливная система с пластиковым баком на 91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Два кормовых отсека для хранения швартовых концов
• Две кормовые выдвижные утки из полированной нержавеющей стали
• Два врезных крюка из нержавеющей стали для крепления фала водных лыж 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</si>
  <si>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«Глубокое V» с системой HSH (High-Step-Hull), DART и транцевым расширением
• Надувной баллон с стеклопластиковыми законцовками (5 клапанов наполнения воздухом, усиленный привальный брус с водоотбойником, 1 носовая и 12 бортовых ручек безопасности)
• Носовая якорная накладка с роульсом, выдвижной уткой и светодиодными навигационными огнями
• Форпик — носовой якорный отсек с мягкой съемной подушкой
• Вместительный носовой отсек с мягкой съемной подушкой, 2 нерж. подстаканника
• Рулевая стойка CL-20 с передним мягким сиденьем, рундуком, перчаточным ящиком; ветровым стеклом и боковым поручнем
• Механическая система рулевого управления (T71), рулевой трос (M66)
• Рулевое колесо Ultraflex
• Кормовой диван с мягкой спинкой 
• Большой кормовой отсек
• Встроенная топливная система с пластиковым баком на 91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Два кормовых отсека для хранения швартовых концов
• Две кормовые выдвижные утки из полировонной нержавеющей стали
• Два врезных крюка из нержавеющей стали для крепления фала водных лыж 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</si>
  <si>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«Глубокое V» с системой HSH (High-Step-Hull), DART и транцевым расширением
• Надувной баллон с стеклопластиковыми законцовками (4 клапана наполнения воздухом, усиленный привальный брус с водоотбойником, 1 носовая и 10 бортовых ручек безопасности)
• Носовая якорная накладка с двумя утками из нержавеющей стали
• Вместительный носовой отсек с мягкой съемной подушкой
• Рулевая стойка CL-24 с передним мягким сиденьем, рундуком, ветровым стеклом, боковым поручнем и подстаканником
• Механическая система рулевого управления (T71), рулевой трос (M66)
• Рулевое колесо Ultraflex
• Кормовой диван с мягкой спинкой 
• Большой кормовой отсек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Две кормовые выдвижные утки из полировонной нержавеющей стали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</si>
  <si>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«Среднее V» с системой HSH (High-Step-Hull) и транцевым расширением
• Надувной баллон с стеклопластиковыми законцовками (3 клапана наполнения воздухом, привальный брус с водоотбойником, 2 нержавеющих кормовых поручня безопасности на баллоне, 1 носовая и 6 бортовых ручек безопасности)
• Носовая якорная накладка с выдвижной уткой, навигационными огнями и мягкой подушкой-спинкой
• Встроенный запирающийся носовой отсек с мягкой подушкой
• Рулевая стойка CL-06 с передним мягким сиденьем, рундуком и поручнем
• Механическая система рулевого управления (T67), рулевой трос (M58)
• Рулевое колесо Ultraflex
• Кормовой диван с мягкой спинкой 
• Кормовой отсек
• Гофрированный шланг в межпалубном пространстве для скрытого монтажа коммуникаций
• Антискользящая поверхность палубы
• Система водоотлива (самоотливной кокпит с распорной пробкой в кокпите, обратным клапанам на транце и клапаном водоотлива из межпалубного пространства)
• Система вентиляции корпуса
• Две кормовые утки из нержавеющей стали
• Один носовой и два задних нержавеющих U-образных болтов
• Подъемные U-образные нержавеющие узлы 
• Два D-образных буксировочных кольца на баллоне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</si>
  <si>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«Среднее V» с системой из 4 скоростных реданов и транцевым расширением
• Надувной баллон с стеклопластиковыми законцовками (3 клапана наполнения воздухом, привальный брус с водоотбойником, два задних поручня безопасности, 1 носовая и 6 бортовых ручек безопасности)
• Носовая якорная накладка с выдвижной уткой, навигационными огнями и мягкой подушкой-спинкой
• Встроенный запирающийся носовой отсек с мягкой подушкой
• Рулевая стойка CL-07 с нержавеющим поручнем и малым рундуком 
• Механическая система рулевого управления (T67), рулевой трос (M58)
• Рулевое колесо Ultraflex
• Кормовой диван с мягкой спинкой 
• Кормовой отсек
• Гофрированный шланг в межпалубном пространстве для скрытого монтажа коммуникаций
• Антискользящая поверхность палубы
• Система водоотлива (самоотливной кокпит с распорной пробкой в кокпите, обратным клапанам на транце и клапаном водоотлива из межпалубного пространства)
• Система вентиляции корпуса
• Две кормовые утки из нержавеющей стали
• Один носовой и два задних нержавеющих U-образных болтов
• Подъемные U-образные нержавеющие узлы 
• Два D-образных буксировочных кольца на баллоне
• Два разборных весла 
• Высокоэффективный ножной насос BRAVO-8
• Ремонтный комплект и инструкция по эксплуатации
</t>
  </si>
  <si>
    <t xml:space="preserve">• Усиленный стеклопластиковый корпус типа «Глубокое V»
• Надувной баллон (5 клапанов наполнения воздухом, усиленный привальный брус с водоотбойником, 1 носовая и 12 бортовых ручек безопасности)
• Вместительный встроенный носовой отсек с мягкой подушкой
• Рулевая стойка CL-12 с передним мягким сиденьем, рундуком; ветровым стеклом, поручнем и двумя подстаканиками
• Механическая система рулевого управления (T71), рулевой трос (M66)
• Рулевое колесо Ultraflex
• Заднее двухместное сиденье SD-15 со спинкой, откидным сиденьем с мягкой подушкой и контейнером 
• Инспекционный палубный люк
• Гофрированный шланг в межпалубном пространстве для скрытого монтажа коммуникаций
• Антискользящая поверхность палубы
• Система водоотлива (самоотливной кокпит с распорными пробками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и пассажирской стоек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
</t>
  </si>
  <si>
    <t xml:space="preserve">• Усиленный стеклопластиковый корпус типа «Глубокое V» с системой DART
• Надувной баллон (5 клапанов наполнения воздухом, усиленный привальный брус с водоотбойником, 1 носовая и 10 бортовых ручек безопасности)
• Вместительный встроенный носовой отсек с мягкой подушкой
• Рулевая стойка CL-14 с передним мягким сиденьем, рундуком; ветровым стеклом, поручнем
• Механическая система рулевого управления (T71), рулевой трос (M66)
• Рулевое колесо Ultraflex
• Заднее двухместное сиденье SD-10 со спинкой и контейнером с мягкой подушкой 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распорной пробкой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и пассажирской стоек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</si>
  <si>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«Среднее V» с системой DART
• Надувной баллон (3 клапана наполнения воздухом, усиленный привальный брус с водоотбойником, 1 носовая и 10 бортовых ручек безопасности)
• Встроенный носовой отсек с мягкой подушкой
• Рулевая стойка CL-11 с передним мягким сиденьем, рундуком; ветровым стеклом, поручнем
• Механическая система рулевого управления (T67), рулевой трос (M58)
• Рулевое колесо Ultraflex
• Заднее двухместное сиденье SD-06 со спинкой и контейнером с мягкой подушкой 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и пассажирской стоек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</si>
  <si>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«Среднее V» с системой DART и 4-мя поперечно-продольными скоростными реданами (ступеньками) на днище
• Надувной баллон (3 клапана наполнения воздухом, усиленный привальный брус с водоотбойником, 1 носовая и 8 бортовых ручек безопасности)
• Встроенный носовой отсек с мягкой подушкой
• Рулевая стойка CL-11 с передним мягким сиденьем, рундуком; ветровым стеклом, поручнем
• Механическая система рулевого управления (T67), рулевой трос (M58)
• Рулевое колесо Ultraflex
• Заднее двухместное сиденье SD-06 со спинкой и контейнером с мягкой подушкой 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и пассажирской стоек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</si>
  <si>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«Среднее V» с 4-мя поперечно-продольными скоростными реданами (ступеньками) на днище
• Надувной баллон (3 клапана наполнения воздухом, усиленный привальный брус с водоотбойником, носовая и две боковые ручки для переноски лодки, 8 бортовых ручек безопасности)
• Рулевая стойка CL-17
• Механическая система рулевого управления (T67), рулевой трос (M58)
• Рулевое колесо Ultraflex
• Заднее двухместное сиденье SD-12 со спинкой и контейнером с мягкой подушкой 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Встроенные нержавеющие узлы для крепления рулевой и пассажирской стоек
• Транец с внешней накладкой для крепления двигателя 
• Внутренняя транцевая накладка для крепления двигателя
• Две кормовые утки из нержавеющей стали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Два разборных весла 
• Высокоэффективный ножной насос BRAVO-8
• Ремонтный комплект и инструкция по эксплуатации</t>
  </si>
  <si>
    <t>• Усиленный стеклопластиковый корпус типа «Глубокое V»
• Надувной баллон (5 клапанов наполнения воздухом, усиленный привальный брус с водоотбойником, 1 носовая и 12 бортовых ручек безопасности)
• Вместительный встроенный носовой отсек
• Рулевая стойка CS-03 с ветровым стеклом и поручнем
• Механическая система рулевого управления (T71), рулевой трос (M66)
• Рулевое колесо Ultraflex
• Инспекционный палубный люк
• Гофрированный шланг в межпалубном пространстве для скрытого монтажа коммуникаций
• Антискользящая поверхность палубы
• Система водоотлива (самоотливной кокпит с распорными пробками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стойки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</t>
  </si>
  <si>
    <t>• Усиленный стеклопластиковый корпус типа «Глубокое V» с системой DART
• Надувной баллон (5 клапанов наполнения воздухом, усиленный привальный брус с водоотбойником, 1 носовая и 10 бортовых ручек безопасности)
• Вместительный встроенный носовой отсек
• Рулевая стойка CS-03 с ветровым стеклом и поручнем
• Механическая система рулевого управления (T71), рулевой трос (M66)
• Рулевое колесо Ultraflex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распорной пробкой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стойки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</t>
  </si>
  <si>
    <t>• Усиленный стеклопластиковый корпус типа «Среднее V» с системой DART
• Надувной баллон (3 клапана наполнения воздухом, усиленный привальный брус с водоотбойником, 1 носовая и 10 бортовых ручек безопасности)
• Встроенный носовой отсек 
• Рулевая стойка CS-03 с ветровым стеклом и поручнем
• Механическая система рулевого управления (T67), рулевой трос (M58)
• Рулевое колесо Ultraflex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стойки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</si>
  <si>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«Среднее V» с системой DART и 4-мя поперечно-продольными скоростными реданами (ступеньками) на днище
• Надувной баллон (3 клапана наполнения воздухом, усиленный привальный брус с водоотбойником, 1 носовая и 8 бортовых ручек безопасности)
• Встроенный носовой отсек 
• Рулевая стойка CS-01W с ветровым стеклом и поручнем
• Механическая система рулевого управления (T67), рулевой трос (M58)
• Рулевое колесо Ultraflex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стойки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
</t>
  </si>
  <si>
    <t xml:space="preserve">• Усиленный стеклопластиковый корпус типа «Среднее V» с 4-мя поперечно-продольными скоростными реданами (ступеньками) на днище
• Надувной баллон (3 клапана наполнения воздухом, усиленный привальный брус с водоотбойником, носовая и две боковые ручки для переноски лодки, 8 бортовых ручек безопасности)
• Рулевая стойка CS-01 
• Механическая система рулевого управления (T67), рулевой трос (M58)
• Рулевое колесо Ultraflex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Встроенные нержавеющие узлы для крепления рулевой стойки
• Транец с внешней накладкой для крепления двигателя 
• Внутренняя транцевая накладка для крепления двигателя
• Две кормовые утки из нержавеющей стали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</si>
  <si>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«Глубокое V» с системой DART
• Надувной баллон (5 клапанов наполнения воздухом, усиленный привальный брус с водоотбойником, 1 носовая и 10 бортовых ручек безопасности)
• Вместительный встроенный носовой отсек
• Антискользящая поверхность палубы
• Система водоотлива (рецесс с распорной пробкой в кокпите, обратным клапанам на транце и клапаном водоотлива из межпалубного пространства)
• Система вентиляции корпуса
• Усиленный транец с внешней накладкой для крепления двигателя 
• Один носовой и два задних нержавеющих U-образных болтов
• Подъемные U-образные нержавеющие узлы
• 2 разборных весла с держателями
• Высокоэффективный ножной насос BRAVO-8
• Ремонтный комплект и инструкция по эксплуатации</t>
  </si>
  <si>
    <t>• Усиленный стеклопластиковый корпус типа «Среднее V» с системой DART
• Надувной баллон (3 клапана наполнения воздухом, усиленный привальный брус с водоотбойником, 1 носовая и 10 бортовых ручек безопасности)
• Вместительный встроенный носовой отсек
• Два съемных деревянных сиденья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Усиленный транец с внешней накладкой для крепления двигателя 
• Один носовой и два задних нержавеющих U-образных болтов
• Подъемные U-образные нержавеющие узлы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</si>
  <si>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«Среднее V» с системой DART и 4-мя поперечно-продольными скоростными реданами (ступеньками) на днище
• Надувной баллон (3 клапана наполнения воздухом, усиленный привальный брус с водоотбойником, 1 носовая и 8 бортовых ручек безопасности)
• Вместительный встроенный носовой отсек
• Два съемных деревянных сиденья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Усиленный транец с внешней накладкой для крепления двигателя 
• Один носовой и два задних нержавеющих U-образных болтов
• Подъемные U-образные нержавеющие узлы
• Высокоэффективный ножной насос BRAVO-8
• Ремонтный комплект и инструкция по эксплуатации
</t>
  </si>
  <si>
    <t>• Усиленный стеклопластиковый корпус типа «Среднее V» с 4-мя поперечно-продольными скоростными реданами (ступеньками) на днище
• Надувной баллон (3 клапана наполнения воздухом, усиленный привальный брус с водоотбойником, носовая и две боковые ручки для переноски лодки, 8 бортовых ручек безопасности)
• Два съемных деревянных сиденья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Транец с внешней накладкой для крепления двигателя 
• Внутренняя транцевая накладка для крепления двигателя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Высокоэффективный ножной насос BRAVO-8
• Ремонтный комплект и инструкция по эксплуатации</t>
  </si>
  <si>
    <t>• Стеклопластиковый корпус типа «Среднее V» 
• Надувной баллон (3 клапана наполнения воздухом, усиленный привальный брус с водоотбойником, носовая и две боковые ручки для переноски лодки, 8 бортовых ручек безопасности)
• Два съемных деревянных сиденья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Транец с внешней накладкой для крепления двигателя 
• Внутренняя транцевая накладка для крепления двигателя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Высокоэффективный ножной насос BRAVO-8
• Ремонтный комплект и инструкция по эксплуатации</t>
  </si>
  <si>
    <t>• Стеклопластиковый корпус типа «Среднее V» 
• Надувной баллон (3 клапана наполнения воздухом, усиленный привальный брус с водоотбойником, носовая ручка и леер безопасности)
• Одно быстросъемное сиденье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Транец с внешней накладкой для крепления двигателя 
• Внутренняя транцевая накладка для крепления двигателя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Высокоэффективный ножной насос BRAVO-8
• Ремонтный комплект и инструкция по эксплуатации</t>
  </si>
  <si>
    <t>• 5-секционный надувной баллон, ПВХ, 1100 г/м²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Четыри съемных деревянных сиденья с системой фиксации «I&amp;T»
• Два разборных весла с уключинами и держателями весел
• 5+1 клапанов наполнения воздухом BRAVO-2005
• ⊥-образная стойка и леер безопасности (∅14 мм) по всему периметру лодки
• Носовая ручка из ПВХ
• Шесть бортовых ручек из ПВХ для переноски лодки
• Три D-образных усиленных буксировочных кольца на баллоне
• Широкий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Два водоотливных клапана с распорной пробкой ∅42 мм
• Защита киля, 60 мм
• Две транспортировочные сумки
• Высокоэффективный ножной насос BRAVO-8
• Ремонтный комплект и инструкция по эксплуатации</t>
  </si>
  <si>
    <t>• 5-секционный надувной баллон, ПВХ, 1100 г/м²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Три съемных деревянных сиденья с системой фиксации «I&amp;T»
• Два разборных весла с уключинами и держателями весел
• 5+1 клапанов наполнения воздухом BRAVO-2005
• ⊥-образная стойка и леер безопасности (∅14 мм) по всему периметру лодки
• Носовая ручка из ПВХ
• Четыри бортовых ручек из ПВХ для переноски лодки
• Три D-образных усиленных буксировочных кольца на баллоне
• Широкий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Два водоотливных клапана с распорной пробкой ∅42 мм
• Защита киля, 60 мм
• Две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</si>
  <si>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Два съемных деревянных сиденья с системой фиксации «I&amp;T»
• Два разборных весла с уключинами и держателями весел
• 3+1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Две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</si>
  <si>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
• Днище средней килеватости, V-образный транец и надувной киль (кильсон)
• Надувной настил высокого давления и две реечные слани для дополнительной жёсткости
• Два съемных деревянных сиденья с системой фиксации «I&amp;T»
• Два разборных весла с уключинами и держателями весел
• 3+1+1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Две транспортировочные сумки
• Двухкамерный ножной насос высокого давления BRAVO-SC10
• Ремонтный комплект и инструкция по эксплуатации</t>
  </si>
  <si>
    <t xml:space="preserve">• 3-секционный надувной баллон, ПВХ, 1100 г/м²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Два съемных деревянных сиденья с системой фиксации «I&amp;T»
• Два разборных весла с уключинами и держателями весел
• 3+1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Две транспортировочные сумки
• Высокоэффективный ножной насос BRAVO-8
• Ремонтный комплект и инструкция по эксплуатации
</t>
  </si>
  <si>
    <t>• 3-секционный надувной баллон, ПВХ, 950 г/м²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Два съемных деревянных сиденья с системой фиксации «I&amp;T»
• Два разборных весла с уключинами и держателями весел
• 3+1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Две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</si>
  <si>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950 г/м²
• Днище средней килеватости, V-образный транец и надувной киль (кильсон)
• Надувной настил высокого давления и две реечные слани для дополнительной жёсткости
• Два съемных деревянных сиденья с системой фиксации «I&amp;T»
• Два разборных весла с уключинами и держателями весел
• 3+1+1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Две транспортировочные сумки
• Двухкамерный ножной насос высокого давления BRAVO-SC10
• Ремонтный комплект и инструкция по эксплуатации</t>
  </si>
  <si>
    <t xml:space="preserve">• 3-секционный надувной баллон, ПВХ, 950 г/м²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Одно съемное деревянное сиденье с системой фиксации «I&amp;T»
• Два разборных весла с уключинами и держателями весел
• 3+1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Две транспортировочные сумки
• Высокоэффективный ножной насос BRAVO-8
• Ремонтный комплект и инструкция по эксплуатации
</t>
  </si>
  <si>
    <t xml:space="preserve">• 3-секционный надувной баллон, ПВХ, 950 г/м²
• Днище средней килеватости, V-образный транец и надувной киль (кильсон)
• Надувной настил высокого давления и две реечные слани для дополнительной жёсткости
• Одно съемное деревянное сиденье с системой фиксации «I&amp;T»
• Два разборных весла с уключинами и держателями весел
• 3+1+1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Две транспортировочные сумки
• Двухкамерный ножной насос высокого давления BRAVO-SC10
• Ремонтный комплект и инструкция по эксплуатации
</t>
  </si>
  <si>
    <t>• 4-секционный надувной баллон, ПВХ, 950 г/м²
• Надувной настил высокого давления «airdeck»
• Интегрированная транцевая плита с посадочным местом для электрического или подвесного двигателя 
• Три быстросъемных сидения с системой фиксации "ликтрос/ликпаз" (регулировка расстояния между сиденьями)
• Два разборных весла с уключинами и держателями весел
• 4+1 клапанов наполнения воздухом BRAVO-2005
• ⊥-образная стойка и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</t>
  </si>
  <si>
    <t>• 4-секционный надувной баллон, ПВХ, 950 г/м²
• Надувной настил высокого давления «airdeck»
• Интегрированная транцевая плита с посадочным местом для электрического или подвесного двигателя 
• Три быстросъемных сидения с системой фиксации "ликтрос/ликпаз" (регулировка расстояния между сиденьями)
• 4+1 клапанов наполнения воздухом BRAVO-2005
•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</t>
  </si>
  <si>
    <t xml:space="preserve">• 4-секционный надувной баллон, ПВХ, 950 г/м²
• Надувной настил высокого давления «airdeck»
• Интегрированная транцевая плита с посадочным местом для электрического или подвесного двигателя 
• Два быстросъемных сидения с системой фиксации "ликтрос/ликпаз" (регулировка расстояния между сиденьями)
• Два разборных весла с уключинами и держателями весел
• 4+1 клапанов наполнения воздухом BRAVO-2005
• ⊥-образная стойка и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
</t>
  </si>
  <si>
    <t>• 4-секционный надувной баллон, ПВХ, 950 г/м²
• Надувной настил высокого давления «airdeck»
• Интегрированная транцевая плита с посадочным местом для электрического или подвесного двигателя 
• Два быстросъемных сидения с системой фиксации "ликтрос/ликпаз" (регулировка расстояния между сиденьями)
• 4+1 клапанов наполнения воздухом BRAVO-2005
•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</t>
  </si>
  <si>
    <t xml:space="preserve">• 4-секционный надувной баллон, ПВХ, 950 г/м²
• Надувной настил высокого давления «airdeck»
• Интегрированная транцевая плита с посадочным местом для электрического или подвесного двигателя 
• Два быстросъемных сидения с системой фиксации "ликтрос/ликпаз" (регулировка расстояния между сиденьями)
• Два разборных весла с уключинами и держателями весел
• 4+1 клапанов наполнения воздухом BRAVO-2005
• ⊥-образная стойка и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
</t>
  </si>
  <si>
    <t xml:space="preserve">• 4-секционный надувной баллон, ПВХ, 950 г/м²
• Надувной настил высокого давления «airdeck»
• Интегрированная транцевая плита с посадочным местом для электрического или подвесного двигателя 
• Два быстросъемных сидения с системой фиксации "ликтрос/ликпаз" (регулировка расстояния между сиденьями)
• 4+1 клапанов наполнения воздухом BRAVO-2005
•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
</t>
  </si>
  <si>
    <r>
      <t xml:space="preserve">* </t>
    </r>
    <r>
      <rPr>
        <i/>
        <sz val="10"/>
        <color theme="1" tint="0.499984740745262"/>
        <rFont val="Tahoma"/>
        <family val="2"/>
        <charset val="204"/>
      </rPr>
      <t>Вы можете заказать "3" съемных мягких сиденья для R460</t>
    </r>
  </si>
  <si>
    <r>
      <t xml:space="preserve">* </t>
    </r>
    <r>
      <rPr>
        <i/>
        <sz val="10"/>
        <color theme="1" tint="0.499984740745262"/>
        <rFont val="Tahoma"/>
        <family val="2"/>
        <charset val="204"/>
      </rPr>
      <t>Вы можете заказать "2" съемных мягких сиденья для R420</t>
    </r>
  </si>
  <si>
    <r>
      <t xml:space="preserve">* </t>
    </r>
    <r>
      <rPr>
        <i/>
        <sz val="10"/>
        <color theme="1" tint="0.499984740745262"/>
        <rFont val="Tahoma"/>
        <family val="2"/>
        <charset val="204"/>
      </rPr>
      <t>Вы можете заказать "2" съемных мягких сиденья для R380</t>
    </r>
  </si>
</sst>
</file>

<file path=xl/styles.xml><?xml version="1.0" encoding="utf-8"?>
<styleSheet xmlns="http://schemas.openxmlformats.org/spreadsheetml/2006/main">
  <numFmts count="4">
    <numFmt numFmtId="164" formatCode="#,##0.00_₴"/>
    <numFmt numFmtId="165" formatCode="_-&quot;€&quot;\ * #,##0.00_-;\-&quot;€&quot;\ * #,##0.00_-;_-&quot;€&quot;\ * &quot;-&quot;??_-;_-@_-"/>
    <numFmt numFmtId="166" formatCode="#,##0.000000_₴"/>
    <numFmt numFmtId="167" formatCode="#,##0.00\ _₽"/>
  </numFmts>
  <fonts count="6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CE0809"/>
      <name val="Tahoma"/>
      <family val="2"/>
      <charset val="204"/>
    </font>
    <font>
      <b/>
      <sz val="11"/>
      <color rgb="FF5C5C5C"/>
      <name val="Tahoma"/>
      <family val="2"/>
      <charset val="204"/>
    </font>
    <font>
      <sz val="11"/>
      <color theme="1" tint="0.34998626667073579"/>
      <name val="Tahoma"/>
      <family val="2"/>
      <charset val="204"/>
    </font>
    <font>
      <sz val="11"/>
      <color theme="1" tint="0.249977111117893"/>
      <name val="Tahoma"/>
      <family val="2"/>
      <charset val="204"/>
    </font>
    <font>
      <b/>
      <sz val="11"/>
      <color rgb="FFFFFFFF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charset val="204"/>
    </font>
    <font>
      <b/>
      <sz val="11"/>
      <color theme="1" tint="0.34998626667073579"/>
      <name val="Tahoma"/>
      <family val="2"/>
      <charset val="204"/>
    </font>
    <font>
      <sz val="11"/>
      <color theme="1" tint="0.499984740745262"/>
      <name val="Tahoma"/>
      <family val="2"/>
      <charset val="204"/>
    </font>
    <font>
      <b/>
      <sz val="11"/>
      <color theme="1" tint="0.499984740745262"/>
      <name val="Tahoma"/>
      <family val="2"/>
      <charset val="204"/>
    </font>
    <font>
      <b/>
      <sz val="11"/>
      <color theme="0"/>
      <name val="Tahoma"/>
      <family val="2"/>
      <charset val="204"/>
    </font>
    <font>
      <b/>
      <sz val="11"/>
      <color theme="3"/>
      <name val="Tahoma"/>
      <family val="2"/>
      <charset val="204"/>
    </font>
    <font>
      <b/>
      <sz val="11"/>
      <color rgb="FFC00000"/>
      <name val="Tahoma"/>
      <family val="2"/>
      <charset val="204"/>
    </font>
    <font>
      <sz val="11"/>
      <color indexed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sz val="24"/>
      <color indexed="1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1"/>
      <name val="Tahoma"/>
      <family val="2"/>
      <charset val="204"/>
    </font>
    <font>
      <b/>
      <sz val="6"/>
      <color indexed="9"/>
      <name val="Calibri"/>
      <family val="2"/>
      <charset val="204"/>
      <scheme val="minor"/>
    </font>
    <font>
      <b/>
      <sz val="11"/>
      <color indexed="10"/>
      <name val="Tahoma"/>
      <family val="2"/>
      <charset val="204"/>
    </font>
    <font>
      <sz val="8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sz val="12"/>
      <color theme="1"/>
      <name val="Tahoma"/>
      <family val="2"/>
      <charset val="204"/>
    </font>
    <font>
      <i/>
      <sz val="10"/>
      <color theme="1" tint="0.249977111117893"/>
      <name val="Tahoma"/>
      <family val="2"/>
      <charset val="204"/>
    </font>
    <font>
      <b/>
      <sz val="11"/>
      <color theme="1" tint="0.249977111117893"/>
      <name val="Tahoma"/>
      <family val="2"/>
      <charset val="204"/>
    </font>
    <font>
      <sz val="12"/>
      <color theme="0"/>
      <name val="Tahoma"/>
      <family val="2"/>
      <charset val="204"/>
    </font>
    <font>
      <sz val="11"/>
      <color theme="0"/>
      <name val="Tahoma"/>
      <family val="2"/>
      <charset val="204"/>
    </font>
    <font>
      <sz val="12"/>
      <name val="Tahoma"/>
      <family val="2"/>
      <charset val="204"/>
    </font>
    <font>
      <sz val="11"/>
      <color theme="1" tint="0.249977111117893"/>
      <name val="Georgia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24"/>
      <color theme="3" tint="0.3999755851924192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1"/>
      <color theme="3"/>
      <name val="Tahoma"/>
      <family val="2"/>
      <charset val="204"/>
    </font>
    <font>
      <sz val="12"/>
      <color rgb="FFFF0000"/>
      <name val="Tahoma"/>
      <family val="2"/>
      <charset val="204"/>
    </font>
    <font>
      <sz val="11"/>
      <color rgb="FFFF0000"/>
      <name val="Tahoma"/>
      <family val="2"/>
      <charset val="204"/>
    </font>
    <font>
      <i/>
      <sz val="11"/>
      <color theme="1" tint="0.34998626667073579"/>
      <name val="Tahoma"/>
      <family val="2"/>
      <charset val="204"/>
    </font>
    <font>
      <strike/>
      <sz val="12"/>
      <color theme="1"/>
      <name val="Tahoma"/>
      <family val="2"/>
      <charset val="204"/>
    </font>
    <font>
      <b/>
      <sz val="12"/>
      <color theme="0"/>
      <name val="Tahoma"/>
      <family val="2"/>
      <charset val="204"/>
    </font>
    <font>
      <sz val="10"/>
      <name val="Arial"/>
      <family val="2"/>
      <charset val="204"/>
    </font>
    <font>
      <b/>
      <sz val="10"/>
      <color rgb="FFCE0809"/>
      <name val="Tahoma"/>
      <family val="2"/>
      <charset val="204"/>
    </font>
    <font>
      <strike/>
      <sz val="12"/>
      <name val="Tahoma"/>
      <family val="2"/>
      <charset val="204"/>
    </font>
    <font>
      <sz val="11"/>
      <name val="Georgia"/>
      <family val="1"/>
      <charset val="204"/>
    </font>
    <font>
      <i/>
      <sz val="11"/>
      <color theme="1"/>
      <name val="Tahoma"/>
      <family val="2"/>
      <charset val="204"/>
    </font>
    <font>
      <u/>
      <sz val="14"/>
      <color theme="0"/>
      <name val="Calibri"/>
      <family val="2"/>
      <charset val="204"/>
    </font>
    <font>
      <b/>
      <i/>
      <strike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 tint="0.499984740745262"/>
      <name val="Tahoma"/>
      <family val="2"/>
      <charset val="204"/>
    </font>
    <font>
      <i/>
      <sz val="10"/>
      <color theme="1" tint="0.499984740745262"/>
      <name val="Tahoma"/>
      <family val="2"/>
      <charset val="204"/>
    </font>
    <font>
      <sz val="11"/>
      <color theme="1" tint="0.14999847407452621"/>
      <name val="Tahoma"/>
      <family val="2"/>
      <charset val="204"/>
    </font>
    <font>
      <b/>
      <sz val="11"/>
      <color theme="1" tint="0.14999847407452621"/>
      <name val="Tahoma"/>
      <family val="2"/>
      <charset val="204"/>
    </font>
    <font>
      <sz val="10"/>
      <color theme="1" tint="0.499984740745262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0" fontId="7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9" fontId="7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49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</cellStyleXfs>
  <cellXfs count="367">
    <xf numFmtId="0" fontId="0" fillId="0" borderId="0" xfId="0"/>
    <xf numFmtId="2" fontId="14" fillId="0" borderId="0" xfId="0" applyNumberFormat="1" applyFont="1" applyAlignment="1">
      <alignment horizontal="right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0" fillId="0" borderId="0" xfId="0" applyFont="1"/>
    <xf numFmtId="3" fontId="0" fillId="0" borderId="0" xfId="0" applyNumberFormat="1" applyFont="1"/>
    <xf numFmtId="0" fontId="20" fillId="0" borderId="0" xfId="1" applyFont="1"/>
    <xf numFmtId="0" fontId="21" fillId="0" borderId="0" xfId="1" applyFont="1" applyFill="1" applyBorder="1" applyAlignment="1"/>
    <xf numFmtId="0" fontId="21" fillId="0" borderId="0" xfId="1" applyFont="1" applyFill="1" applyBorder="1" applyAlignment="1">
      <alignment vertical="center"/>
    </xf>
    <xf numFmtId="9" fontId="19" fillId="0" borderId="0" xfId="1" applyNumberFormat="1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1" fontId="17" fillId="2" borderId="0" xfId="0" applyNumberFormat="1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7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4" fillId="0" borderId="1" xfId="12" applyFont="1" applyFill="1" applyBorder="1" applyAlignment="1" applyProtection="1">
      <alignment horizontal="center"/>
    </xf>
    <xf numFmtId="0" fontId="4" fillId="0" borderId="0" xfId="0" applyFont="1"/>
    <xf numFmtId="2" fontId="4" fillId="0" borderId="0" xfId="0" applyNumberFormat="1" applyFont="1"/>
    <xf numFmtId="0" fontId="4" fillId="6" borderId="1" xfId="1" applyFont="1" applyFill="1" applyBorder="1" applyAlignment="1">
      <alignment horizontal="center"/>
    </xf>
    <xf numFmtId="0" fontId="25" fillId="0" borderId="0" xfId="0" applyFont="1"/>
    <xf numFmtId="0" fontId="4" fillId="6" borderId="0" xfId="0" applyFont="1" applyFill="1"/>
    <xf numFmtId="4" fontId="4" fillId="0" borderId="1" xfId="1" applyNumberFormat="1" applyFont="1" applyFill="1" applyBorder="1" applyAlignment="1">
      <alignment horizontal="center"/>
    </xf>
    <xf numFmtId="4" fontId="4" fillId="6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6" fontId="19" fillId="0" borderId="0" xfId="1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4" fontId="22" fillId="3" borderId="5" xfId="1" applyNumberFormat="1" applyFont="1" applyFill="1" applyBorder="1" applyAlignment="1">
      <alignment horizontal="center" vertical="center" wrapText="1"/>
    </xf>
    <xf numFmtId="4" fontId="27" fillId="3" borderId="7" xfId="1" applyNumberFormat="1" applyFont="1" applyFill="1" applyBorder="1" applyAlignment="1">
      <alignment horizontal="center" vertical="center" wrapText="1"/>
    </xf>
    <xf numFmtId="3" fontId="26" fillId="0" borderId="0" xfId="1" applyNumberFormat="1" applyFont="1" applyFill="1" applyBorder="1" applyAlignment="1">
      <alignment horizontal="center"/>
    </xf>
    <xf numFmtId="4" fontId="26" fillId="0" borderId="2" xfId="1" applyNumberFormat="1" applyFont="1" applyFill="1" applyBorder="1" applyAlignment="1">
      <alignment horizontal="center"/>
    </xf>
    <xf numFmtId="4" fontId="26" fillId="0" borderId="1" xfId="1" applyNumberFormat="1" applyFont="1" applyFill="1" applyBorder="1" applyAlignment="1">
      <alignment horizontal="center"/>
    </xf>
    <xf numFmtId="0" fontId="25" fillId="0" borderId="0" xfId="0" applyFont="1" applyAlignment="1">
      <alignment horizontal="center" vertical="center"/>
    </xf>
    <xf numFmtId="3" fontId="25" fillId="0" borderId="0" xfId="0" applyNumberFormat="1" applyFont="1"/>
    <xf numFmtId="0" fontId="14" fillId="0" borderId="0" xfId="0" applyFont="1" applyAlignment="1">
      <alignment horizontal="right" vertical="center"/>
    </xf>
    <xf numFmtId="0" fontId="15" fillId="2" borderId="0" xfId="0" applyFont="1" applyFill="1" applyBorder="1" applyAlignment="1">
      <alignment horizontal="left" vertical="center"/>
    </xf>
    <xf numFmtId="0" fontId="25" fillId="0" borderId="1" xfId="0" applyFont="1" applyBorder="1"/>
    <xf numFmtId="0" fontId="4" fillId="0" borderId="0" xfId="0" applyFont="1"/>
    <xf numFmtId="0" fontId="4" fillId="0" borderId="0" xfId="0" applyFont="1"/>
    <xf numFmtId="0" fontId="15" fillId="2" borderId="0" xfId="0" applyFont="1" applyFill="1" applyBorder="1" applyAlignment="1">
      <alignment horizontal="left" vertical="center" wrapText="1"/>
    </xf>
    <xf numFmtId="0" fontId="32" fillId="0" borderId="3" xfId="0" applyFont="1" applyBorder="1" applyAlignment="1">
      <alignment horizontal="center" vertical="center"/>
    </xf>
    <xf numFmtId="2" fontId="32" fillId="0" borderId="3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 vertical="center"/>
    </xf>
    <xf numFmtId="0" fontId="32" fillId="0" borderId="0" xfId="0" applyFont="1" applyBorder="1" applyAlignment="1">
      <alignment horizontal="center" vertical="center"/>
    </xf>
    <xf numFmtId="0" fontId="32" fillId="6" borderId="0" xfId="0" applyFont="1" applyFill="1" applyBorder="1" applyAlignment="1">
      <alignment horizontal="center" vertical="center"/>
    </xf>
    <xf numFmtId="2" fontId="3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6" borderId="0" xfId="0" applyFont="1" applyFill="1" applyBorder="1" applyAlignment="1">
      <alignment wrapText="1"/>
    </xf>
    <xf numFmtId="2" fontId="5" fillId="0" borderId="0" xfId="0" applyNumberFormat="1" applyFont="1" applyBorder="1" applyAlignment="1">
      <alignment horizontal="right" vertical="center" wrapText="1"/>
    </xf>
    <xf numFmtId="0" fontId="5" fillId="6" borderId="0" xfId="0" applyFont="1" applyFill="1" applyBorder="1" applyAlignment="1">
      <alignment horizontal="center" wrapText="1"/>
    </xf>
    <xf numFmtId="2" fontId="32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 wrapText="1"/>
    </xf>
    <xf numFmtId="2" fontId="5" fillId="0" borderId="0" xfId="0" applyNumberFormat="1" applyFont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31" fillId="0" borderId="0" xfId="0" applyFont="1" applyAlignment="1"/>
    <xf numFmtId="0" fontId="34" fillId="6" borderId="0" xfId="0" applyFont="1" applyFill="1" applyAlignment="1">
      <alignment horizontal="left"/>
    </xf>
    <xf numFmtId="0" fontId="34" fillId="6" borderId="0" xfId="0" applyFont="1" applyFill="1" applyAlignment="1"/>
    <xf numFmtId="0" fontId="34" fillId="6" borderId="0" xfId="0" applyFont="1" applyFill="1" applyAlignment="1">
      <alignment vertical="center"/>
    </xf>
    <xf numFmtId="0" fontId="35" fillId="6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2" fontId="14" fillId="0" borderId="0" xfId="0" applyNumberFormat="1" applyFont="1" applyAlignment="1">
      <alignment vertical="center"/>
    </xf>
    <xf numFmtId="2" fontId="25" fillId="0" borderId="0" xfId="0" applyNumberFormat="1" applyFont="1" applyAlignment="1">
      <alignment vertical="center"/>
    </xf>
    <xf numFmtId="0" fontId="5" fillId="6" borderId="0" xfId="0" applyFont="1" applyFill="1" applyBorder="1" applyAlignment="1"/>
    <xf numFmtId="2" fontId="5" fillId="0" borderId="0" xfId="0" applyNumberFormat="1" applyFont="1" applyBorder="1" applyAlignment="1">
      <alignment horizontal="right" vertical="center"/>
    </xf>
    <xf numFmtId="0" fontId="5" fillId="6" borderId="0" xfId="0" applyFont="1" applyFill="1" applyBorder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/>
    </xf>
    <xf numFmtId="0" fontId="36" fillId="6" borderId="0" xfId="0" applyFont="1" applyFill="1" applyAlignment="1"/>
    <xf numFmtId="3" fontId="5" fillId="0" borderId="1" xfId="12" applyNumberFormat="1" applyFont="1" applyFill="1" applyBorder="1" applyAlignment="1" applyProtection="1">
      <alignment horizontal="left"/>
    </xf>
    <xf numFmtId="0" fontId="33" fillId="0" borderId="1" xfId="12" applyFont="1" applyFill="1" applyBorder="1" applyAlignment="1" applyProtection="1">
      <alignment horizontal="left"/>
    </xf>
    <xf numFmtId="0" fontId="5" fillId="0" borderId="1" xfId="12" applyFont="1" applyFill="1" applyBorder="1" applyAlignment="1" applyProtection="1">
      <alignment horizontal="center"/>
    </xf>
    <xf numFmtId="3" fontId="5" fillId="0" borderId="1" xfId="12" applyNumberFormat="1" applyFont="1" applyFill="1" applyBorder="1" applyAlignment="1" applyProtection="1">
      <alignment horizontal="center" vertical="center"/>
    </xf>
    <xf numFmtId="4" fontId="5" fillId="0" borderId="1" xfId="1" applyNumberFormat="1" applyFont="1" applyFill="1" applyBorder="1" applyAlignment="1">
      <alignment horizontal="center"/>
    </xf>
    <xf numFmtId="0" fontId="5" fillId="0" borderId="1" xfId="12" applyFont="1" applyBorder="1" applyAlignment="1" applyProtection="1"/>
    <xf numFmtId="0" fontId="5" fillId="0" borderId="1" xfId="12" applyFont="1" applyBorder="1" applyAlignment="1" applyProtection="1">
      <alignment horizontal="center" vertical="center"/>
    </xf>
    <xf numFmtId="0" fontId="5" fillId="6" borderId="1" xfId="12" applyFont="1" applyFill="1" applyBorder="1" applyAlignment="1" applyProtection="1">
      <alignment horizontal="center"/>
    </xf>
    <xf numFmtId="0" fontId="33" fillId="6" borderId="1" xfId="12" applyFont="1" applyFill="1" applyBorder="1" applyAlignment="1" applyProtection="1">
      <alignment horizontal="left"/>
    </xf>
    <xf numFmtId="3" fontId="5" fillId="6" borderId="1" xfId="12" applyNumberFormat="1" applyFont="1" applyFill="1" applyBorder="1" applyAlignment="1" applyProtection="1">
      <alignment horizontal="left"/>
    </xf>
    <xf numFmtId="3" fontId="5" fillId="6" borderId="1" xfId="1" applyNumberFormat="1" applyFont="1" applyFill="1" applyBorder="1" applyAlignment="1">
      <alignment horizontal="center" vertical="center"/>
    </xf>
    <xf numFmtId="4" fontId="5" fillId="6" borderId="1" xfId="1" applyNumberFormat="1" applyFont="1" applyFill="1" applyBorder="1" applyAlignment="1">
      <alignment horizontal="center"/>
    </xf>
    <xf numFmtId="3" fontId="5" fillId="0" borderId="1" xfId="1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4" fontId="5" fillId="0" borderId="2" xfId="1" applyNumberFormat="1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167" fontId="5" fillId="6" borderId="1" xfId="0" applyNumberFormat="1" applyFont="1" applyFill="1" applyBorder="1" applyAlignment="1">
      <alignment horizontal="right" vertical="center"/>
    </xf>
    <xf numFmtId="167" fontId="5" fillId="2" borderId="1" xfId="0" applyNumberFormat="1" applyFont="1" applyFill="1" applyBorder="1" applyAlignment="1">
      <alignment horizontal="right" vertical="center" wrapText="1"/>
    </xf>
    <xf numFmtId="167" fontId="5" fillId="2" borderId="1" xfId="0" applyNumberFormat="1" applyFont="1" applyFill="1" applyBorder="1" applyAlignment="1">
      <alignment vertical="center"/>
    </xf>
    <xf numFmtId="167" fontId="5" fillId="2" borderId="1" xfId="0" applyNumberFormat="1" applyFont="1" applyFill="1" applyBorder="1" applyAlignment="1">
      <alignment horizontal="right" vertical="center"/>
    </xf>
    <xf numFmtId="167" fontId="2" fillId="2" borderId="0" xfId="0" applyNumberFormat="1" applyFont="1" applyFill="1" applyBorder="1" applyAlignment="1">
      <alignment horizontal="right" vertical="center"/>
    </xf>
    <xf numFmtId="2" fontId="14" fillId="0" borderId="0" xfId="0" applyNumberFormat="1" applyFont="1" applyAlignment="1">
      <alignment horizontal="right" vertical="center" wrapText="1"/>
    </xf>
    <xf numFmtId="167" fontId="25" fillId="0" borderId="0" xfId="0" applyNumberFormat="1" applyFont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 wrapText="1"/>
    </xf>
    <xf numFmtId="167" fontId="18" fillId="2" borderId="0" xfId="0" applyNumberFormat="1" applyFont="1" applyFill="1" applyBorder="1" applyAlignment="1">
      <alignment horizontal="right" vertical="center"/>
    </xf>
    <xf numFmtId="2" fontId="13" fillId="2" borderId="0" xfId="0" applyNumberFormat="1" applyFont="1" applyFill="1" applyBorder="1" applyAlignment="1">
      <alignment horizontal="right" vertical="center" wrapText="1"/>
    </xf>
    <xf numFmtId="164" fontId="3" fillId="2" borderId="0" xfId="0" applyNumberFormat="1" applyFont="1" applyFill="1" applyBorder="1" applyAlignment="1">
      <alignment horizontal="right" vertical="center" wrapText="1"/>
    </xf>
    <xf numFmtId="167" fontId="2" fillId="2" borderId="0" xfId="0" applyNumberFormat="1" applyFont="1" applyFill="1" applyBorder="1" applyAlignment="1">
      <alignment vertical="center"/>
    </xf>
    <xf numFmtId="167" fontId="5" fillId="2" borderId="3" xfId="0" applyNumberFormat="1" applyFont="1" applyFill="1" applyBorder="1" applyAlignment="1">
      <alignment vertical="center"/>
    </xf>
    <xf numFmtId="167" fontId="2" fillId="2" borderId="0" xfId="0" applyNumberFormat="1" applyFont="1" applyFill="1" applyBorder="1" applyAlignment="1">
      <alignment horizontal="right"/>
    </xf>
    <xf numFmtId="2" fontId="14" fillId="0" borderId="0" xfId="0" applyNumberFormat="1" applyFont="1" applyAlignment="1">
      <alignment vertical="center" wrapText="1"/>
    </xf>
    <xf numFmtId="2" fontId="25" fillId="0" borderId="0" xfId="0" applyNumberFormat="1" applyFont="1" applyAlignment="1">
      <alignment vertical="center" wrapText="1"/>
    </xf>
    <xf numFmtId="167" fontId="25" fillId="0" borderId="0" xfId="0" applyNumberFormat="1" applyFont="1" applyAlignment="1">
      <alignment horizontal="right" vertical="center"/>
    </xf>
    <xf numFmtId="167" fontId="18" fillId="2" borderId="0" xfId="0" applyNumberFormat="1" applyFont="1" applyFill="1" applyBorder="1" applyAlignment="1">
      <alignment vertical="center"/>
    </xf>
    <xf numFmtId="167" fontId="14" fillId="0" borderId="0" xfId="0" applyNumberFormat="1" applyFont="1" applyAlignment="1">
      <alignment vertical="center"/>
    </xf>
    <xf numFmtId="49" fontId="14" fillId="0" borderId="0" xfId="0" applyNumberFormat="1" applyFont="1" applyAlignment="1">
      <alignment vertical="center"/>
    </xf>
    <xf numFmtId="0" fontId="32" fillId="6" borderId="3" xfId="0" applyFont="1" applyFill="1" applyBorder="1" applyAlignment="1">
      <alignment horizontal="center" vertical="center"/>
    </xf>
    <xf numFmtId="3" fontId="37" fillId="6" borderId="1" xfId="1" applyNumberFormat="1" applyFont="1" applyFill="1" applyBorder="1" applyAlignment="1">
      <alignment horizontal="center" vertical="center"/>
    </xf>
    <xf numFmtId="3" fontId="37" fillId="0" borderId="1" xfId="12" applyNumberFormat="1" applyFont="1" applyFill="1" applyBorder="1" applyAlignment="1" applyProtection="1">
      <alignment horizontal="center" vertical="center"/>
    </xf>
    <xf numFmtId="0" fontId="5" fillId="0" borderId="0" xfId="12" applyFont="1" applyAlignment="1" applyProtection="1"/>
    <xf numFmtId="0" fontId="5" fillId="0" borderId="1" xfId="12" applyFont="1" applyBorder="1" applyAlignment="1" applyProtection="1">
      <alignment horizontal="center"/>
    </xf>
    <xf numFmtId="4" fontId="26" fillId="6" borderId="1" xfId="1" applyNumberFormat="1" applyFont="1" applyFill="1" applyBorder="1" applyAlignment="1">
      <alignment horizontal="center"/>
    </xf>
    <xf numFmtId="4" fontId="26" fillId="6" borderId="2" xfId="1" applyNumberFormat="1" applyFont="1" applyFill="1" applyBorder="1" applyAlignment="1">
      <alignment horizontal="center"/>
    </xf>
    <xf numFmtId="0" fontId="38" fillId="0" borderId="0" xfId="0" applyFont="1"/>
    <xf numFmtId="0" fontId="38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top" wrapText="1"/>
    </xf>
    <xf numFmtId="0" fontId="31" fillId="6" borderId="0" xfId="0" applyFont="1" applyFill="1" applyAlignment="1">
      <alignment horizontal="left"/>
    </xf>
    <xf numFmtId="0" fontId="31" fillId="6" borderId="0" xfId="0" applyFont="1" applyFill="1"/>
    <xf numFmtId="0" fontId="31" fillId="6" borderId="0" xfId="0" applyFont="1" applyFill="1" applyAlignment="1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44" fillId="6" borderId="0" xfId="0" applyFont="1" applyFill="1" applyAlignment="1">
      <alignment horizontal="left"/>
    </xf>
    <xf numFmtId="0" fontId="45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167" fontId="5" fillId="2" borderId="3" xfId="0" applyNumberFormat="1" applyFont="1" applyFill="1" applyBorder="1" applyAlignment="1">
      <alignment horizontal="right" vertical="center"/>
    </xf>
    <xf numFmtId="0" fontId="35" fillId="6" borderId="0" xfId="0" applyFont="1" applyFill="1" applyBorder="1"/>
    <xf numFmtId="0" fontId="16" fillId="6" borderId="0" xfId="0" applyFont="1" applyFill="1" applyBorder="1"/>
    <xf numFmtId="0" fontId="35" fillId="6" borderId="0" xfId="0" applyFont="1" applyFill="1" applyBorder="1" applyAlignment="1">
      <alignment horizontal="center" vertical="center"/>
    </xf>
    <xf numFmtId="4" fontId="35" fillId="6" borderId="0" xfId="1" applyNumberFormat="1" applyFont="1" applyFill="1" applyBorder="1" applyAlignment="1">
      <alignment horizontal="center"/>
    </xf>
    <xf numFmtId="0" fontId="4" fillId="6" borderId="0" xfId="0" applyFont="1" applyFill="1" applyBorder="1"/>
    <xf numFmtId="0" fontId="25" fillId="0" borderId="0" xfId="0" applyFont="1" applyBorder="1"/>
    <xf numFmtId="0" fontId="5" fillId="6" borderId="0" xfId="0" applyFont="1" applyFill="1" applyBorder="1" applyAlignment="1">
      <alignment vertical="center" wrapText="1"/>
    </xf>
    <xf numFmtId="2" fontId="13" fillId="2" borderId="0" xfId="0" applyNumberFormat="1" applyFont="1" applyFill="1" applyBorder="1" applyAlignment="1">
      <alignment vertical="center" wrapText="1"/>
    </xf>
    <xf numFmtId="0" fontId="46" fillId="6" borderId="0" xfId="0" applyFont="1" applyFill="1"/>
    <xf numFmtId="0" fontId="5" fillId="6" borderId="1" xfId="0" applyFont="1" applyFill="1" applyBorder="1" applyAlignment="1">
      <alignment horizontal="center" vertical="center"/>
    </xf>
    <xf numFmtId="0" fontId="47" fillId="6" borderId="0" xfId="0" applyFont="1" applyFill="1" applyAlignment="1"/>
    <xf numFmtId="0" fontId="33" fillId="6" borderId="1" xfId="12" applyFont="1" applyFill="1" applyBorder="1" applyAlignment="1" applyProtection="1"/>
    <xf numFmtId="0" fontId="5" fillId="6" borderId="1" xfId="12" applyFont="1" applyFill="1" applyBorder="1" applyAlignment="1" applyProtection="1"/>
    <xf numFmtId="0" fontId="41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top" wrapText="1"/>
    </xf>
    <xf numFmtId="0" fontId="40" fillId="0" borderId="0" xfId="0" applyFont="1" applyAlignment="1">
      <alignment horizontal="center" vertical="top" wrapText="1"/>
    </xf>
    <xf numFmtId="0" fontId="38" fillId="0" borderId="0" xfId="0" applyFont="1" applyAlignment="1">
      <alignment horizontal="center" vertical="top" wrapText="1"/>
    </xf>
    <xf numFmtId="0" fontId="36" fillId="0" borderId="0" xfId="0" applyFont="1" applyAlignment="1">
      <alignment horizontal="left" vertical="top" wrapText="1"/>
    </xf>
    <xf numFmtId="3" fontId="26" fillId="6" borderId="1" xfId="1" applyNumberFormat="1" applyFont="1" applyFill="1" applyBorder="1" applyAlignment="1">
      <alignment horizontal="center" vertical="center"/>
    </xf>
    <xf numFmtId="167" fontId="50" fillId="2" borderId="0" xfId="0" applyNumberFormat="1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left" vertical="center"/>
    </xf>
    <xf numFmtId="0" fontId="33" fillId="0" borderId="1" xfId="12" applyFont="1" applyFill="1" applyBorder="1" applyAlignment="1" applyProtection="1">
      <alignment horizontal="left" vertical="center"/>
    </xf>
    <xf numFmtId="3" fontId="52" fillId="6" borderId="1" xfId="1" applyNumberFormat="1" applyFont="1" applyFill="1" applyBorder="1" applyAlignment="1">
      <alignment horizontal="center" vertical="center"/>
    </xf>
    <xf numFmtId="0" fontId="33" fillId="0" borderId="0" xfId="12" applyFont="1" applyAlignment="1" applyProtection="1">
      <alignment vertical="center"/>
    </xf>
    <xf numFmtId="0" fontId="33" fillId="6" borderId="1" xfId="12" applyFont="1" applyFill="1" applyBorder="1" applyAlignment="1" applyProtection="1">
      <alignment horizontal="left" vertical="center"/>
    </xf>
    <xf numFmtId="0" fontId="33" fillId="0" borderId="1" xfId="12" applyFont="1" applyBorder="1" applyAlignment="1" applyProtection="1">
      <alignment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41" fillId="6" borderId="0" xfId="0" applyFont="1" applyFill="1" applyAlignment="1">
      <alignment horizontal="center" vertical="top"/>
    </xf>
    <xf numFmtId="0" fontId="41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Font="1" applyAlignment="1">
      <alignment horizontal="center" vertical="top"/>
    </xf>
    <xf numFmtId="0" fontId="40" fillId="6" borderId="0" xfId="0" applyFont="1" applyFill="1" applyAlignment="1">
      <alignment horizontal="center" vertical="top"/>
    </xf>
    <xf numFmtId="0" fontId="40" fillId="0" borderId="0" xfId="0" applyFont="1" applyAlignment="1">
      <alignment horizontal="center" vertical="top"/>
    </xf>
    <xf numFmtId="0" fontId="5" fillId="2" borderId="1" xfId="0" applyFont="1" applyFill="1" applyBorder="1" applyAlignment="1">
      <alignment horizontal="left" vertical="top" wrapText="1"/>
    </xf>
    <xf numFmtId="0" fontId="53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top"/>
    </xf>
    <xf numFmtId="0" fontId="25" fillId="0" borderId="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2" fontId="25" fillId="0" borderId="0" xfId="0" applyNumberFormat="1" applyFont="1" applyAlignment="1">
      <alignment horizontal="right" vertical="center"/>
    </xf>
    <xf numFmtId="2" fontId="25" fillId="0" borderId="0" xfId="0" applyNumberFormat="1" applyFont="1" applyAlignment="1">
      <alignment horizontal="right" vertical="center" wrapText="1"/>
    </xf>
    <xf numFmtId="0" fontId="43" fillId="0" borderId="0" xfId="0" applyFont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right" vertical="center" wrapText="1"/>
    </xf>
    <xf numFmtId="2" fontId="14" fillId="0" borderId="1" xfId="0" applyNumberFormat="1" applyFont="1" applyBorder="1" applyAlignment="1">
      <alignment horizontal="right" vertical="center"/>
    </xf>
    <xf numFmtId="0" fontId="14" fillId="0" borderId="0" xfId="0" applyFont="1" applyBorder="1" applyAlignment="1">
      <alignment horizontal="center" vertical="center"/>
    </xf>
    <xf numFmtId="0" fontId="14" fillId="6" borderId="0" xfId="0" applyFont="1" applyFill="1" applyBorder="1" applyAlignment="1">
      <alignment horizontal="left" vertical="center"/>
    </xf>
    <xf numFmtId="2" fontId="14" fillId="0" borderId="0" xfId="0" applyNumberFormat="1" applyFont="1" applyBorder="1" applyAlignment="1">
      <alignment horizontal="right" vertical="center" wrapText="1"/>
    </xf>
    <xf numFmtId="0" fontId="14" fillId="6" borderId="0" xfId="0" applyFont="1" applyFill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right" vertical="center"/>
    </xf>
    <xf numFmtId="0" fontId="14" fillId="6" borderId="0" xfId="0" applyFont="1" applyFill="1" applyBorder="1" applyAlignment="1">
      <alignment horizontal="center" vertical="center"/>
    </xf>
    <xf numFmtId="2" fontId="14" fillId="0" borderId="0" xfId="0" applyNumberFormat="1" applyFont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2" fontId="59" fillId="0" borderId="3" xfId="0" applyNumberFormat="1" applyFont="1" applyBorder="1" applyAlignment="1">
      <alignment horizontal="center" vertical="center" wrapText="1"/>
    </xf>
    <xf numFmtId="2" fontId="59" fillId="0" borderId="3" xfId="0" applyNumberFormat="1" applyFont="1" applyBorder="1" applyAlignment="1">
      <alignment horizontal="center" vertical="center"/>
    </xf>
    <xf numFmtId="167" fontId="14" fillId="6" borderId="1" xfId="0" applyNumberFormat="1" applyFont="1" applyFill="1" applyBorder="1" applyAlignment="1">
      <alignment horizontal="right" vertical="center" wrapText="1"/>
    </xf>
    <xf numFmtId="167" fontId="14" fillId="2" borderId="1" xfId="0" applyNumberFormat="1" applyFont="1" applyFill="1" applyBorder="1" applyAlignment="1">
      <alignment vertical="center"/>
    </xf>
    <xf numFmtId="167" fontId="14" fillId="2" borderId="1" xfId="0" applyNumberFormat="1" applyFont="1" applyFill="1" applyBorder="1" applyAlignment="1">
      <alignment horizontal="right" vertical="center"/>
    </xf>
    <xf numFmtId="0" fontId="14" fillId="7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left" vertical="center" wrapText="1"/>
    </xf>
    <xf numFmtId="0" fontId="59" fillId="2" borderId="1" xfId="0" applyFont="1" applyFill="1" applyBorder="1" applyAlignment="1">
      <alignment vertical="center"/>
    </xf>
    <xf numFmtId="167" fontId="14" fillId="6" borderId="1" xfId="0" applyNumberFormat="1" applyFont="1" applyFill="1" applyBorder="1" applyAlignment="1">
      <alignment vertical="center" wrapText="1"/>
    </xf>
    <xf numFmtId="0" fontId="59" fillId="6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left" vertical="center" wrapText="1"/>
    </xf>
    <xf numFmtId="167" fontId="14" fillId="6" borderId="1" xfId="0" applyNumberFormat="1" applyFont="1" applyFill="1" applyBorder="1" applyAlignment="1">
      <alignment wrapText="1"/>
    </xf>
    <xf numFmtId="0" fontId="14" fillId="2" borderId="1" xfId="0" applyFont="1" applyFill="1" applyBorder="1" applyAlignment="1">
      <alignment horizontal="right" vertical="center" wrapText="1"/>
    </xf>
    <xf numFmtId="0" fontId="25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2" fontId="4" fillId="0" borderId="0" xfId="0" applyNumberFormat="1" applyFont="1" applyBorder="1" applyAlignment="1">
      <alignment horizontal="center" vertical="center" wrapText="1"/>
    </xf>
    <xf numFmtId="2" fontId="4" fillId="0" borderId="0" xfId="0" applyNumberFormat="1" applyFont="1" applyBorder="1" applyAlignment="1">
      <alignment horizontal="center" vertical="center"/>
    </xf>
    <xf numFmtId="0" fontId="17" fillId="2" borderId="0" xfId="0" applyFont="1" applyFill="1" applyBorder="1" applyAlignment="1">
      <alignment horizontal="center" wrapText="1"/>
    </xf>
    <xf numFmtId="1" fontId="14" fillId="6" borderId="1" xfId="0" applyNumberFormat="1" applyFont="1" applyFill="1" applyBorder="1" applyAlignment="1">
      <alignment horizontal="center" vertical="center" wrapText="1"/>
    </xf>
    <xf numFmtId="0" fontId="59" fillId="6" borderId="1" xfId="0" applyFont="1" applyFill="1" applyBorder="1" applyAlignment="1">
      <alignment horizontal="left" vertical="center"/>
    </xf>
    <xf numFmtId="167" fontId="14" fillId="2" borderId="1" xfId="0" applyNumberFormat="1" applyFont="1" applyFill="1" applyBorder="1" applyAlignment="1">
      <alignment horizontal="right" vertical="center" indent="2"/>
    </xf>
    <xf numFmtId="0" fontId="14" fillId="0" borderId="2" xfId="0" applyFont="1" applyBorder="1" applyAlignment="1">
      <alignment horizontal="center" vertical="center"/>
    </xf>
    <xf numFmtId="0" fontId="14" fillId="6" borderId="2" xfId="0" applyFont="1" applyFill="1" applyBorder="1" applyAlignment="1">
      <alignment horizontal="center" vertical="center"/>
    </xf>
    <xf numFmtId="2" fontId="14" fillId="0" borderId="2" xfId="0" applyNumberFormat="1" applyFont="1" applyBorder="1" applyAlignment="1">
      <alignment horizontal="center" vertical="center" wrapText="1"/>
    </xf>
    <xf numFmtId="2" fontId="14" fillId="0" borderId="2" xfId="0" applyNumberFormat="1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6" borderId="0" xfId="0" applyFont="1" applyFill="1" applyBorder="1" applyAlignment="1">
      <alignment horizontal="center" vertical="center"/>
    </xf>
    <xf numFmtId="2" fontId="59" fillId="0" borderId="0" xfId="0" applyNumberFormat="1" applyFont="1" applyBorder="1" applyAlignment="1">
      <alignment horizontal="center" vertical="center" wrapText="1"/>
    </xf>
    <xf numFmtId="2" fontId="59" fillId="0" borderId="0" xfId="0" applyNumberFormat="1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0" fontId="59" fillId="2" borderId="1" xfId="0" applyFont="1" applyFill="1" applyBorder="1" applyAlignment="1">
      <alignment horizontal="left" vertical="center" wrapText="1"/>
    </xf>
    <xf numFmtId="0" fontId="14" fillId="6" borderId="1" xfId="15" applyFont="1" applyFill="1" applyBorder="1" applyAlignment="1">
      <alignment horizontal="left" vertical="center"/>
    </xf>
    <xf numFmtId="0" fontId="25" fillId="0" borderId="3" xfId="0" applyFont="1" applyBorder="1" applyAlignment="1">
      <alignment horizontal="center" vertical="center"/>
    </xf>
    <xf numFmtId="167" fontId="14" fillId="6" borderId="1" xfId="0" applyNumberFormat="1" applyFont="1" applyFill="1" applyBorder="1" applyAlignment="1">
      <alignment vertical="center"/>
    </xf>
    <xf numFmtId="167" fontId="14" fillId="6" borderId="1" xfId="0" applyNumberFormat="1" applyFont="1" applyFill="1" applyBorder="1" applyAlignment="1">
      <alignment horizontal="right" vertical="center"/>
    </xf>
    <xf numFmtId="167" fontId="14" fillId="2" borderId="1" xfId="0" applyNumberFormat="1" applyFont="1" applyFill="1" applyBorder="1" applyAlignment="1">
      <alignment vertical="center" wrapText="1"/>
    </xf>
    <xf numFmtId="167" fontId="14" fillId="2" borderId="1" xfId="0" applyNumberFormat="1" applyFont="1" applyFill="1" applyBorder="1" applyAlignment="1">
      <alignment wrapText="1"/>
    </xf>
    <xf numFmtId="0" fontId="5" fillId="2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167" fontId="5" fillId="2" borderId="3" xfId="0" applyNumberFormat="1" applyFont="1" applyFill="1" applyBorder="1" applyAlignment="1">
      <alignment wrapText="1"/>
    </xf>
    <xf numFmtId="0" fontId="5" fillId="7" borderId="3" xfId="0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right"/>
    </xf>
    <xf numFmtId="2" fontId="14" fillId="0" borderId="1" xfId="0" applyNumberFormat="1" applyFont="1" applyBorder="1" applyAlignment="1">
      <alignment vertical="center"/>
    </xf>
    <xf numFmtId="167" fontId="14" fillId="2" borderId="1" xfId="0" applyNumberFormat="1" applyFont="1" applyFill="1" applyBorder="1" applyAlignment="1"/>
    <xf numFmtId="2" fontId="5" fillId="0" borderId="0" xfId="0" applyNumberFormat="1" applyFont="1" applyBorder="1" applyAlignment="1">
      <alignment vertical="center"/>
    </xf>
    <xf numFmtId="0" fontId="17" fillId="6" borderId="0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wrapText="1"/>
    </xf>
    <xf numFmtId="2" fontId="14" fillId="0" borderId="1" xfId="0" applyNumberFormat="1" applyFont="1" applyBorder="1" applyAlignment="1">
      <alignment vertical="center" wrapText="1"/>
    </xf>
    <xf numFmtId="4" fontId="14" fillId="2" borderId="1" xfId="0" applyNumberFormat="1" applyFont="1" applyFill="1" applyBorder="1" applyAlignment="1">
      <alignment horizontal="right" vertical="center"/>
    </xf>
    <xf numFmtId="2" fontId="14" fillId="2" borderId="1" xfId="0" applyNumberFormat="1" applyFont="1" applyFill="1" applyBorder="1" applyAlignment="1">
      <alignment horizontal="right" vertical="center"/>
    </xf>
    <xf numFmtId="2" fontId="5" fillId="0" borderId="0" xfId="0" applyNumberFormat="1" applyFont="1" applyBorder="1" applyAlignment="1">
      <alignment vertical="center" wrapText="1"/>
    </xf>
    <xf numFmtId="2" fontId="59" fillId="0" borderId="0" xfId="0" applyNumberFormat="1" applyFont="1" applyBorder="1" applyAlignment="1">
      <alignment vertical="center" wrapText="1"/>
    </xf>
    <xf numFmtId="167" fontId="14" fillId="2" borderId="1" xfId="0" applyNumberFormat="1" applyFont="1" applyFill="1" applyBorder="1" applyAlignment="1">
      <alignment horizontal="right" vertical="center" wrapText="1"/>
    </xf>
    <xf numFmtId="2" fontId="59" fillId="0" borderId="0" xfId="0" applyNumberFormat="1" applyFont="1" applyBorder="1" applyAlignment="1">
      <alignment vertical="center"/>
    </xf>
    <xf numFmtId="2" fontId="14" fillId="2" borderId="1" xfId="0" applyNumberFormat="1" applyFont="1" applyFill="1" applyBorder="1" applyAlignment="1">
      <alignment horizontal="right" vertical="center" wrapText="1"/>
    </xf>
    <xf numFmtId="2" fontId="14" fillId="6" borderId="1" xfId="0" applyNumberFormat="1" applyFont="1" applyFill="1" applyBorder="1" applyAlignment="1">
      <alignment horizontal="right" vertical="center" wrapText="1"/>
    </xf>
    <xf numFmtId="2" fontId="14" fillId="2" borderId="1" xfId="0" applyNumberFormat="1" applyFont="1" applyFill="1" applyBorder="1" applyAlignment="1">
      <alignment horizontal="right" wrapText="1"/>
    </xf>
    <xf numFmtId="0" fontId="14" fillId="2" borderId="1" xfId="0" applyFont="1" applyFill="1" applyBorder="1" applyAlignment="1">
      <alignment horizontal="left"/>
    </xf>
    <xf numFmtId="0" fontId="14" fillId="7" borderId="1" xfId="0" applyFont="1" applyFill="1" applyBorder="1" applyAlignment="1">
      <alignment horizontal="center"/>
    </xf>
    <xf numFmtId="2" fontId="14" fillId="2" borderId="1" xfId="0" applyNumberFormat="1" applyFont="1" applyFill="1" applyBorder="1" applyAlignment="1">
      <alignment vertical="center" wrapText="1"/>
    </xf>
    <xf numFmtId="0" fontId="14" fillId="2" borderId="1" xfId="0" applyFont="1" applyFill="1" applyBorder="1" applyAlignment="1"/>
    <xf numFmtId="2" fontId="14" fillId="2" borderId="1" xfId="0" applyNumberFormat="1" applyFont="1" applyFill="1" applyBorder="1" applyAlignment="1">
      <alignment horizontal="right"/>
    </xf>
    <xf numFmtId="167" fontId="14" fillId="2" borderId="1" xfId="0" applyNumberFormat="1" applyFont="1" applyFill="1" applyBorder="1" applyAlignment="1">
      <alignment horizontal="left"/>
    </xf>
    <xf numFmtId="167" fontId="14" fillId="0" borderId="1" xfId="0" applyNumberFormat="1" applyFont="1" applyBorder="1" applyAlignment="1">
      <alignment vertical="center"/>
    </xf>
    <xf numFmtId="0" fontId="59" fillId="2" borderId="1" xfId="0" applyFont="1" applyFill="1" applyBorder="1" applyAlignment="1">
      <alignment horizontal="left" vertical="center"/>
    </xf>
    <xf numFmtId="1" fontId="14" fillId="7" borderId="1" xfId="0" applyNumberFormat="1" applyFont="1" applyFill="1" applyBorder="1" applyAlignment="1">
      <alignment horizontal="center" vertical="center" wrapText="1"/>
    </xf>
    <xf numFmtId="0" fontId="59" fillId="6" borderId="0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4" fontId="14" fillId="2" borderId="1" xfId="0" applyNumberFormat="1" applyFont="1" applyFill="1" applyBorder="1" applyAlignment="1">
      <alignment vertical="center" wrapText="1"/>
    </xf>
    <xf numFmtId="0" fontId="14" fillId="7" borderId="1" xfId="0" applyFont="1" applyFill="1" applyBorder="1" applyAlignment="1">
      <alignment horizontal="center" vertical="center" wrapText="1"/>
    </xf>
    <xf numFmtId="164" fontId="14" fillId="2" borderId="1" xfId="0" applyNumberFormat="1" applyFont="1" applyFill="1" applyBorder="1" applyAlignment="1">
      <alignment vertical="center" wrapText="1"/>
    </xf>
    <xf numFmtId="0" fontId="59" fillId="0" borderId="0" xfId="0" applyFont="1" applyBorder="1" applyAlignment="1">
      <alignment horizontal="center" vertical="center" wrapText="1"/>
    </xf>
    <xf numFmtId="167" fontId="14" fillId="0" borderId="1" xfId="0" applyNumberFormat="1" applyFont="1" applyBorder="1" applyAlignment="1">
      <alignment horizontal="right" vertical="center"/>
    </xf>
    <xf numFmtId="0" fontId="17" fillId="2" borderId="0" xfId="0" applyFont="1" applyFill="1" applyBorder="1" applyAlignment="1">
      <alignment vertical="center"/>
    </xf>
    <xf numFmtId="0" fontId="14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left" vertical="top" wrapText="1"/>
    </xf>
    <xf numFmtId="0" fontId="14" fillId="2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 wrapText="1"/>
    </xf>
    <xf numFmtId="0" fontId="14" fillId="6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/>
    </xf>
    <xf numFmtId="0" fontId="14" fillId="6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3" fontId="60" fillId="0" borderId="1" xfId="12" applyNumberFormat="1" applyFont="1" applyFill="1" applyBorder="1" applyAlignment="1" applyProtection="1">
      <alignment horizontal="left"/>
    </xf>
    <xf numFmtId="0" fontId="61" fillId="0" borderId="1" xfId="12" applyFont="1" applyFill="1" applyBorder="1" applyAlignment="1" applyProtection="1">
      <alignment horizontal="left"/>
    </xf>
    <xf numFmtId="0" fontId="27" fillId="3" borderId="2" xfId="1" applyFont="1" applyFill="1" applyBorder="1" applyAlignment="1">
      <alignment horizontal="center" vertical="center" wrapText="1"/>
    </xf>
    <xf numFmtId="0" fontId="27" fillId="3" borderId="3" xfId="1" applyFont="1" applyFill="1" applyBorder="1" applyAlignment="1">
      <alignment horizontal="center" vertical="center" wrapText="1"/>
    </xf>
    <xf numFmtId="0" fontId="20" fillId="0" borderId="0" xfId="9" applyFont="1" applyFill="1" applyBorder="1" applyAlignment="1">
      <alignment horizontal="right" vertical="center" wrapText="1" indent="2"/>
    </xf>
    <xf numFmtId="0" fontId="24" fillId="4" borderId="9" xfId="1" applyFont="1" applyFill="1" applyBorder="1" applyAlignment="1">
      <alignment horizontal="center" vertical="center"/>
    </xf>
    <xf numFmtId="0" fontId="24" fillId="4" borderId="8" xfId="1" applyFont="1" applyFill="1" applyBorder="1" applyAlignment="1">
      <alignment horizontal="center" vertical="center"/>
    </xf>
    <xf numFmtId="0" fontId="24" fillId="4" borderId="10" xfId="1" applyFont="1" applyFill="1" applyBorder="1" applyAlignment="1">
      <alignment horizontal="center" vertical="center"/>
    </xf>
    <xf numFmtId="9" fontId="23" fillId="0" borderId="11" xfId="1" applyNumberFormat="1" applyFont="1" applyFill="1" applyBorder="1" applyAlignment="1">
      <alignment horizontal="center" vertical="center"/>
    </xf>
    <xf numFmtId="9" fontId="23" fillId="0" borderId="12" xfId="1" applyNumberFormat="1" applyFont="1" applyFill="1" applyBorder="1" applyAlignment="1">
      <alignment horizontal="center" vertical="center"/>
    </xf>
    <xf numFmtId="9" fontId="23" fillId="0" borderId="13" xfId="1" applyNumberFormat="1" applyFont="1" applyFill="1" applyBorder="1" applyAlignment="1">
      <alignment horizontal="center" vertical="center"/>
    </xf>
    <xf numFmtId="166" fontId="23" fillId="0" borderId="11" xfId="1" applyNumberFormat="1" applyFont="1" applyFill="1" applyBorder="1" applyAlignment="1">
      <alignment horizontal="center" vertical="center"/>
    </xf>
    <xf numFmtId="166" fontId="23" fillId="0" borderId="12" xfId="1" applyNumberFormat="1" applyFont="1" applyFill="1" applyBorder="1" applyAlignment="1">
      <alignment horizontal="center" vertical="center"/>
    </xf>
    <xf numFmtId="166" fontId="23" fillId="0" borderId="13" xfId="1" applyNumberFormat="1" applyFont="1" applyFill="1" applyBorder="1" applyAlignment="1">
      <alignment horizontal="center" vertical="center"/>
    </xf>
    <xf numFmtId="0" fontId="54" fillId="4" borderId="9" xfId="12" applyFont="1" applyFill="1" applyBorder="1" applyAlignment="1" applyProtection="1">
      <alignment horizontal="center" vertical="center"/>
    </xf>
    <xf numFmtId="0" fontId="54" fillId="4" borderId="8" xfId="12" applyFont="1" applyFill="1" applyBorder="1" applyAlignment="1" applyProtection="1">
      <alignment horizontal="center" vertical="center"/>
    </xf>
    <xf numFmtId="0" fontId="54" fillId="4" borderId="10" xfId="12" applyFont="1" applyFill="1" applyBorder="1" applyAlignment="1" applyProtection="1">
      <alignment horizontal="center" vertical="center"/>
    </xf>
    <xf numFmtId="0" fontId="33" fillId="0" borderId="1" xfId="12" applyFont="1" applyBorder="1" applyAlignment="1" applyProtection="1">
      <alignment horizontal="center"/>
    </xf>
    <xf numFmtId="0" fontId="29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8" fillId="0" borderId="1" xfId="1" applyFont="1" applyFill="1" applyBorder="1" applyAlignment="1">
      <alignment horizontal="center"/>
    </xf>
    <xf numFmtId="0" fontId="28" fillId="0" borderId="2" xfId="1" applyFont="1" applyFill="1" applyBorder="1" applyAlignment="1">
      <alignment horizontal="center"/>
    </xf>
    <xf numFmtId="0" fontId="22" fillId="3" borderId="4" xfId="1" applyFont="1" applyFill="1" applyBorder="1" applyAlignment="1">
      <alignment horizontal="center" vertical="center"/>
    </xf>
    <xf numFmtId="0" fontId="22" fillId="3" borderId="6" xfId="1" applyFont="1" applyFill="1" applyBorder="1" applyAlignment="1">
      <alignment horizontal="center" vertical="center"/>
    </xf>
    <xf numFmtId="0" fontId="22" fillId="3" borderId="2" xfId="1" applyFont="1" applyFill="1" applyBorder="1" applyAlignment="1">
      <alignment horizontal="center" vertical="center"/>
    </xf>
    <xf numFmtId="0" fontId="22" fillId="3" borderId="3" xfId="1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left" vertical="top" wrapText="1"/>
    </xf>
    <xf numFmtId="0" fontId="14" fillId="6" borderId="1" xfId="0" applyFont="1" applyFill="1" applyBorder="1" applyAlignment="1">
      <alignment horizontal="center" vertical="center" wrapText="1"/>
    </xf>
    <xf numFmtId="0" fontId="48" fillId="4" borderId="14" xfId="12" applyFont="1" applyFill="1" applyBorder="1" applyAlignment="1" applyProtection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/>
    </xf>
    <xf numFmtId="0" fontId="16" fillId="5" borderId="2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/>
    </xf>
    <xf numFmtId="0" fontId="14" fillId="6" borderId="1" xfId="0" applyFont="1" applyFill="1" applyBorder="1" applyAlignment="1">
      <alignment horizontal="left" vertical="top"/>
    </xf>
    <xf numFmtId="0" fontId="6" fillId="5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6" fillId="5" borderId="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 wrapText="1"/>
    </xf>
    <xf numFmtId="0" fontId="14" fillId="6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vertical="center"/>
    </xf>
    <xf numFmtId="0" fontId="14" fillId="6" borderId="1" xfId="0" applyFont="1" applyFill="1" applyBorder="1" applyAlignment="1">
      <alignment vertical="center"/>
    </xf>
    <xf numFmtId="0" fontId="14" fillId="6" borderId="1" xfId="0" applyFont="1" applyFill="1" applyBorder="1" applyAlignment="1">
      <alignment horizontal="center" wrapText="1"/>
    </xf>
    <xf numFmtId="0" fontId="15" fillId="2" borderId="0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39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0" fillId="0" borderId="14" xfId="0" applyBorder="1" applyAlignment="1">
      <alignment horizontal="left" vertical="top" wrapText="1"/>
    </xf>
    <xf numFmtId="0" fontId="56" fillId="0" borderId="14" xfId="0" applyFont="1" applyBorder="1" applyAlignment="1">
      <alignment horizontal="left" vertical="top" wrapText="1"/>
    </xf>
    <xf numFmtId="0" fontId="62" fillId="0" borderId="0" xfId="0" applyFont="1" applyAlignment="1">
      <alignment horizontal="left" vertical="center"/>
    </xf>
    <xf numFmtId="0" fontId="25" fillId="0" borderId="0" xfId="0" applyFont="1" applyAlignment="1"/>
    <xf numFmtId="0" fontId="14" fillId="0" borderId="0" xfId="0" applyFont="1" applyAlignment="1">
      <alignment wrapText="1"/>
    </xf>
    <xf numFmtId="2" fontId="25" fillId="0" borderId="0" xfId="0" applyNumberFormat="1" applyFont="1" applyAlignme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5" fillId="6" borderId="0" xfId="0" applyFont="1" applyFill="1" applyAlignment="1"/>
    <xf numFmtId="0" fontId="14" fillId="0" borderId="0" xfId="0" applyFont="1" applyAlignment="1">
      <alignment horizontal="center"/>
    </xf>
    <xf numFmtId="0" fontId="14" fillId="6" borderId="0" xfId="0" applyFont="1" applyFill="1" applyAlignment="1">
      <alignment horizontal="center" vertical="center"/>
    </xf>
    <xf numFmtId="0" fontId="25" fillId="0" borderId="0" xfId="0" applyFont="1" applyAlignment="1">
      <alignment horizontal="right" vertical="center"/>
    </xf>
    <xf numFmtId="2" fontId="25" fillId="0" borderId="0" xfId="0" applyNumberFormat="1" applyFont="1" applyAlignment="1">
      <alignment horizontal="right"/>
    </xf>
    <xf numFmtId="0" fontId="25" fillId="0" borderId="0" xfId="0" applyFont="1" applyAlignment="1">
      <alignment horizontal="right"/>
    </xf>
    <xf numFmtId="0" fontId="14" fillId="6" borderId="1" xfId="0" applyFont="1" applyFill="1" applyBorder="1" applyAlignment="1">
      <alignment vertical="top" wrapText="1"/>
    </xf>
    <xf numFmtId="0" fontId="25" fillId="0" borderId="0" xfId="0" applyFont="1" applyAlignment="1">
      <alignment horizontal="right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 wrapText="1"/>
    </xf>
    <xf numFmtId="0" fontId="4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</cellXfs>
  <cellStyles count="21">
    <cellStyle name="Normale 2" xfId="2"/>
    <cellStyle name="Percentuale 2" xfId="3"/>
    <cellStyle name="Percentuale 2 2" xfId="4"/>
    <cellStyle name="Valuta 2" xfId="5"/>
    <cellStyle name="Valuta 2 2" xfId="6"/>
    <cellStyle name="Гиперссылка" xfId="12" builtinId="8"/>
    <cellStyle name="Гиперссылка 2" xfId="7"/>
    <cellStyle name="Гиперссылка 3" xfId="8"/>
    <cellStyle name="Обычный" xfId="0" builtinId="0"/>
    <cellStyle name="Обычный 2" xfId="9"/>
    <cellStyle name="Обычный 3" xfId="10"/>
    <cellStyle name="Обычный 3 2" xfId="17"/>
    <cellStyle name="Обычный 4" xfId="1"/>
    <cellStyle name="Обычный 4 2" xfId="13"/>
    <cellStyle name="Обычный 4 2 2" xfId="18"/>
    <cellStyle name="Обычный 5" xfId="16"/>
    <cellStyle name="Обычный 5 2" xfId="20"/>
    <cellStyle name="Обычный_Лист1" xfId="15"/>
    <cellStyle name="Процентный 2" xfId="11"/>
    <cellStyle name="Процентный 2 2" xfId="14"/>
    <cellStyle name="Процентный 2 2 2" xfId="19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105986</xdr:colOff>
      <xdr:row>9</xdr:row>
      <xdr:rowOff>32695</xdr:rowOff>
    </xdr:from>
    <xdr:to>
      <xdr:col>7</xdr:col>
      <xdr:colOff>1823509</xdr:colOff>
      <xdr:row>9</xdr:row>
      <xdr:rowOff>1747195</xdr:rowOff>
    </xdr:to>
    <xdr:pic>
      <xdr:nvPicPr>
        <xdr:cNvPr id="2" name="Рисунок 1" descr="black-karbo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2661" y="4585645"/>
          <a:ext cx="1717523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59247</xdr:colOff>
      <xdr:row>9</xdr:row>
      <xdr:rowOff>10830</xdr:rowOff>
    </xdr:from>
    <xdr:to>
      <xdr:col>6</xdr:col>
      <xdr:colOff>1776147</xdr:colOff>
      <xdr:row>9</xdr:row>
      <xdr:rowOff>1727730</xdr:rowOff>
    </xdr:to>
    <xdr:pic>
      <xdr:nvPicPr>
        <xdr:cNvPr id="3" name="Рисунок 2" descr="black-neopre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08072" y="4563780"/>
          <a:ext cx="1716900" cy="17169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66638</xdr:colOff>
      <xdr:row>2</xdr:row>
      <xdr:rowOff>113734</xdr:rowOff>
    </xdr:from>
    <xdr:to>
      <xdr:col>2</xdr:col>
      <xdr:colOff>1709738</xdr:colOff>
      <xdr:row>2</xdr:row>
      <xdr:rowOff>1756834</xdr:rowOff>
    </xdr:to>
    <xdr:pic>
      <xdr:nvPicPr>
        <xdr:cNvPr id="4" name="Рисунок 3" descr="белый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24063" y="713809"/>
          <a:ext cx="1643100" cy="16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112392</xdr:colOff>
      <xdr:row>2</xdr:row>
      <xdr:rowOff>83023</xdr:rowOff>
    </xdr:from>
    <xdr:to>
      <xdr:col>6</xdr:col>
      <xdr:colOff>1800754</xdr:colOff>
      <xdr:row>2</xdr:row>
      <xdr:rowOff>1771385</xdr:rowOff>
    </xdr:to>
    <xdr:pic>
      <xdr:nvPicPr>
        <xdr:cNvPr id="5" name="Рисунок 4" descr="зеленый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61217" y="683098"/>
          <a:ext cx="1688362" cy="1688362"/>
        </a:xfrm>
        <a:prstGeom prst="rect">
          <a:avLst/>
        </a:prstGeom>
      </xdr:spPr>
    </xdr:pic>
    <xdr:clientData/>
  </xdr:twoCellAnchor>
  <xdr:twoCellAnchor editAs="oneCell">
    <xdr:from>
      <xdr:col>5</xdr:col>
      <xdr:colOff>78508</xdr:colOff>
      <xdr:row>2</xdr:row>
      <xdr:rowOff>96233</xdr:rowOff>
    </xdr:from>
    <xdr:to>
      <xdr:col>5</xdr:col>
      <xdr:colOff>1774033</xdr:colOff>
      <xdr:row>2</xdr:row>
      <xdr:rowOff>1791758</xdr:rowOff>
    </xdr:to>
    <xdr:pic>
      <xdr:nvPicPr>
        <xdr:cNvPr id="6" name="Рисунок 5" descr="красный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79483" y="696308"/>
          <a:ext cx="1695525" cy="16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68149</xdr:colOff>
      <xdr:row>2</xdr:row>
      <xdr:rowOff>140117</xdr:rowOff>
    </xdr:from>
    <xdr:to>
      <xdr:col>1</xdr:col>
      <xdr:colOff>1730374</xdr:colOff>
      <xdr:row>2</xdr:row>
      <xdr:rowOff>1802342</xdr:rowOff>
    </xdr:to>
    <xdr:pic>
      <xdr:nvPicPr>
        <xdr:cNvPr id="7" name="Рисунок 6" descr="светло-серый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7724" y="740192"/>
          <a:ext cx="1662225" cy="16622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127133</xdr:rowOff>
    </xdr:from>
    <xdr:to>
      <xdr:col>3</xdr:col>
      <xdr:colOff>1669916</xdr:colOff>
      <xdr:row>2</xdr:row>
      <xdr:rowOff>1803664</xdr:rowOff>
    </xdr:to>
    <xdr:pic>
      <xdr:nvPicPr>
        <xdr:cNvPr id="8" name="Рисунок 7" descr="серый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05275" y="727208"/>
          <a:ext cx="1669916" cy="1676531"/>
        </a:xfrm>
        <a:prstGeom prst="rect">
          <a:avLst/>
        </a:prstGeom>
      </xdr:spPr>
    </xdr:pic>
    <xdr:clientData/>
  </xdr:twoCellAnchor>
  <xdr:twoCellAnchor editAs="oneCell">
    <xdr:from>
      <xdr:col>8</xdr:col>
      <xdr:colOff>52766</xdr:colOff>
      <xdr:row>2</xdr:row>
      <xdr:rowOff>115208</xdr:rowOff>
    </xdr:from>
    <xdr:to>
      <xdr:col>8</xdr:col>
      <xdr:colOff>1731697</xdr:colOff>
      <xdr:row>2</xdr:row>
      <xdr:rowOff>1794139</xdr:rowOff>
    </xdr:to>
    <xdr:pic>
      <xdr:nvPicPr>
        <xdr:cNvPr id="9" name="Рисунок 8" descr="синий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397291" y="715283"/>
          <a:ext cx="1678931" cy="1678931"/>
        </a:xfrm>
        <a:prstGeom prst="rect">
          <a:avLst/>
        </a:prstGeom>
      </xdr:spPr>
    </xdr:pic>
    <xdr:clientData/>
  </xdr:twoCellAnchor>
  <xdr:twoCellAnchor editAs="oneCell">
    <xdr:from>
      <xdr:col>4</xdr:col>
      <xdr:colOff>102603</xdr:colOff>
      <xdr:row>2</xdr:row>
      <xdr:rowOff>87559</xdr:rowOff>
    </xdr:from>
    <xdr:to>
      <xdr:col>4</xdr:col>
      <xdr:colOff>1788697</xdr:colOff>
      <xdr:row>2</xdr:row>
      <xdr:rowOff>1773653</xdr:rowOff>
    </xdr:to>
    <xdr:pic>
      <xdr:nvPicPr>
        <xdr:cNvPr id="10" name="Рисунок 9" descr="черный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55728" y="687634"/>
          <a:ext cx="1686094" cy="168609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16</xdr:row>
      <xdr:rowOff>95250</xdr:rowOff>
    </xdr:from>
    <xdr:to>
      <xdr:col>1</xdr:col>
      <xdr:colOff>1766887</xdr:colOff>
      <xdr:row>16</xdr:row>
      <xdr:rowOff>1785937</xdr:rowOff>
    </xdr:to>
    <xdr:pic>
      <xdr:nvPicPr>
        <xdr:cNvPr id="11" name="Рисунок 10" descr="белый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85775" y="9544050"/>
          <a:ext cx="1690687" cy="1690687"/>
        </a:xfrm>
        <a:prstGeom prst="rect">
          <a:avLst/>
        </a:prstGeom>
      </xdr:spPr>
    </xdr:pic>
    <xdr:clientData/>
  </xdr:twoCellAnchor>
  <xdr:twoCellAnchor editAs="oneCell">
    <xdr:from>
      <xdr:col>2</xdr:col>
      <xdr:colOff>78564</xdr:colOff>
      <xdr:row>16</xdr:row>
      <xdr:rowOff>104757</xdr:rowOff>
    </xdr:from>
    <xdr:to>
      <xdr:col>2</xdr:col>
      <xdr:colOff>1759743</xdr:colOff>
      <xdr:row>16</xdr:row>
      <xdr:rowOff>1785936</xdr:rowOff>
    </xdr:to>
    <xdr:pic>
      <xdr:nvPicPr>
        <xdr:cNvPr id="12" name="Рисунок 11" descr="светло-серый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335989" y="9553557"/>
          <a:ext cx="1681179" cy="1681179"/>
        </a:xfrm>
        <a:prstGeom prst="rect">
          <a:avLst/>
        </a:prstGeom>
      </xdr:spPr>
    </xdr:pic>
    <xdr:clientData/>
  </xdr:twoCellAnchor>
  <xdr:twoCellAnchor editAs="oneCell">
    <xdr:from>
      <xdr:col>6</xdr:col>
      <xdr:colOff>92775</xdr:colOff>
      <xdr:row>16</xdr:row>
      <xdr:rowOff>107100</xdr:rowOff>
    </xdr:from>
    <xdr:to>
      <xdr:col>6</xdr:col>
      <xdr:colOff>1807330</xdr:colOff>
      <xdr:row>16</xdr:row>
      <xdr:rowOff>1821655</xdr:rowOff>
    </xdr:to>
    <xdr:pic>
      <xdr:nvPicPr>
        <xdr:cNvPr id="13" name="Рисунок 12" descr="черный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741600" y="9555900"/>
          <a:ext cx="1714555" cy="1714555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</xdr:colOff>
      <xdr:row>16</xdr:row>
      <xdr:rowOff>59531</xdr:rowOff>
    </xdr:from>
    <xdr:to>
      <xdr:col>4</xdr:col>
      <xdr:colOff>1833562</xdr:colOff>
      <xdr:row>16</xdr:row>
      <xdr:rowOff>1821656</xdr:rowOff>
    </xdr:to>
    <xdr:pic>
      <xdr:nvPicPr>
        <xdr:cNvPr id="14" name="Рисунок 13" descr="Off-white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24562" y="9508331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108857</xdr:colOff>
      <xdr:row>16</xdr:row>
      <xdr:rowOff>95250</xdr:rowOff>
    </xdr:from>
    <xdr:to>
      <xdr:col>5</xdr:col>
      <xdr:colOff>1823356</xdr:colOff>
      <xdr:row>16</xdr:row>
      <xdr:rowOff>1809749</xdr:rowOff>
    </xdr:to>
    <xdr:pic>
      <xdr:nvPicPr>
        <xdr:cNvPr id="15" name="Рисунок 14" descr="Dark-grey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909832" y="9544050"/>
          <a:ext cx="1714499" cy="1714499"/>
        </a:xfrm>
        <a:prstGeom prst="rect">
          <a:avLst/>
        </a:prstGeom>
      </xdr:spPr>
    </xdr:pic>
    <xdr:clientData/>
  </xdr:twoCellAnchor>
  <xdr:twoCellAnchor editAs="oneCell">
    <xdr:from>
      <xdr:col>7</xdr:col>
      <xdr:colOff>32126</xdr:colOff>
      <xdr:row>2</xdr:row>
      <xdr:rowOff>83910</xdr:rowOff>
    </xdr:from>
    <xdr:to>
      <xdr:col>7</xdr:col>
      <xdr:colOff>1780832</xdr:colOff>
      <xdr:row>2</xdr:row>
      <xdr:rowOff>1839230</xdr:rowOff>
    </xdr:to>
    <xdr:pic>
      <xdr:nvPicPr>
        <xdr:cNvPr id="16" name="Рисунок 15" descr="Olive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528801" y="683985"/>
          <a:ext cx="1748706" cy="175532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24</xdr:row>
      <xdr:rowOff>18708</xdr:rowOff>
    </xdr:from>
    <xdr:to>
      <xdr:col>4</xdr:col>
      <xdr:colOff>27215</xdr:colOff>
      <xdr:row>24</xdr:row>
      <xdr:rowOff>1811449</xdr:rowOff>
    </xdr:to>
    <xdr:pic>
      <xdr:nvPicPr>
        <xdr:cNvPr id="17" name="Рисунок 16" descr="Midnight_Black-Grey(Brushed)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200526" y="15068208"/>
          <a:ext cx="1779814" cy="1792741"/>
        </a:xfrm>
        <a:prstGeom prst="rect">
          <a:avLst/>
        </a:prstGeom>
      </xdr:spPr>
    </xdr:pic>
    <xdr:clientData/>
  </xdr:twoCellAnchor>
  <xdr:twoCellAnchor editAs="oneCell">
    <xdr:from>
      <xdr:col>1</xdr:col>
      <xdr:colOff>95571</xdr:colOff>
      <xdr:row>24</xdr:row>
      <xdr:rowOff>59850</xdr:rowOff>
    </xdr:from>
    <xdr:to>
      <xdr:col>1</xdr:col>
      <xdr:colOff>1823356</xdr:colOff>
      <xdr:row>24</xdr:row>
      <xdr:rowOff>1797840</xdr:rowOff>
    </xdr:to>
    <xdr:pic>
      <xdr:nvPicPr>
        <xdr:cNvPr id="18" name="Рисунок 17" descr="Mocha-Black(Brushed)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5146" y="15109350"/>
          <a:ext cx="1727785" cy="1737990"/>
        </a:xfrm>
        <a:prstGeom prst="rect">
          <a:avLst/>
        </a:prstGeom>
      </xdr:spPr>
    </xdr:pic>
    <xdr:clientData/>
  </xdr:twoCellAnchor>
  <xdr:twoCellAnchor editAs="oneCell">
    <xdr:from>
      <xdr:col>2</xdr:col>
      <xdr:colOff>95893</xdr:colOff>
      <xdr:row>24</xdr:row>
      <xdr:rowOff>21051</xdr:rowOff>
    </xdr:from>
    <xdr:to>
      <xdr:col>3</xdr:col>
      <xdr:colOff>13608</xdr:colOff>
      <xdr:row>24</xdr:row>
      <xdr:rowOff>1799542</xdr:rowOff>
    </xdr:to>
    <xdr:pic>
      <xdr:nvPicPr>
        <xdr:cNvPr id="19" name="Рисунок 18" descr="Storm_Gray-Black(Brushed)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353318" y="15070551"/>
          <a:ext cx="1765565" cy="177849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20</xdr:row>
      <xdr:rowOff>79376</xdr:rowOff>
    </xdr:from>
    <xdr:to>
      <xdr:col>1</xdr:col>
      <xdr:colOff>1816251</xdr:colOff>
      <xdr:row>20</xdr:row>
      <xdr:rowOff>1832126</xdr:rowOff>
    </xdr:to>
    <xdr:pic>
      <xdr:nvPicPr>
        <xdr:cNvPr id="20" name="Рисунок 19" descr="BELUGA_Off_White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3076" y="12204701"/>
          <a:ext cx="1752750" cy="1752750"/>
        </a:xfrm>
        <a:prstGeom prst="rect">
          <a:avLst/>
        </a:prstGeom>
      </xdr:spPr>
    </xdr:pic>
    <xdr:clientData/>
  </xdr:twoCellAnchor>
  <xdr:twoCellAnchor editAs="oneCell">
    <xdr:from>
      <xdr:col>2</xdr:col>
      <xdr:colOff>54751</xdr:colOff>
      <xdr:row>20</xdr:row>
      <xdr:rowOff>102376</xdr:rowOff>
    </xdr:from>
    <xdr:to>
      <xdr:col>2</xdr:col>
      <xdr:colOff>1807501</xdr:colOff>
      <xdr:row>20</xdr:row>
      <xdr:rowOff>1855126</xdr:rowOff>
    </xdr:to>
    <xdr:pic>
      <xdr:nvPicPr>
        <xdr:cNvPr id="21" name="Рисунок 20" descr="BELUGA_Pearl-Grey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312176" y="12227701"/>
          <a:ext cx="1752750" cy="1752750"/>
        </a:xfrm>
        <a:prstGeom prst="rect">
          <a:avLst/>
        </a:prstGeom>
      </xdr:spPr>
    </xdr:pic>
    <xdr:clientData/>
  </xdr:twoCellAnchor>
  <xdr:twoCellAnchor editAs="oneCell">
    <xdr:from>
      <xdr:col>3</xdr:col>
      <xdr:colOff>18220</xdr:colOff>
      <xdr:row>20</xdr:row>
      <xdr:rowOff>133314</xdr:rowOff>
    </xdr:from>
    <xdr:to>
      <xdr:col>3</xdr:col>
      <xdr:colOff>1770970</xdr:colOff>
      <xdr:row>20</xdr:row>
      <xdr:rowOff>1854314</xdr:rowOff>
    </xdr:to>
    <xdr:pic>
      <xdr:nvPicPr>
        <xdr:cNvPr id="22" name="Рисунок 21" descr="CARBON_FIBER_Black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123495" y="12258639"/>
          <a:ext cx="1752750" cy="1721000"/>
        </a:xfrm>
        <a:prstGeom prst="rect">
          <a:avLst/>
        </a:prstGeom>
      </xdr:spPr>
    </xdr:pic>
    <xdr:clientData/>
  </xdr:twoCellAnchor>
  <xdr:twoCellAnchor editAs="oneCell">
    <xdr:from>
      <xdr:col>4</xdr:col>
      <xdr:colOff>9469</xdr:colOff>
      <xdr:row>20</xdr:row>
      <xdr:rowOff>144407</xdr:rowOff>
    </xdr:from>
    <xdr:to>
      <xdr:col>4</xdr:col>
      <xdr:colOff>1766188</xdr:colOff>
      <xdr:row>20</xdr:row>
      <xdr:rowOff>1865407</xdr:rowOff>
    </xdr:to>
    <xdr:pic>
      <xdr:nvPicPr>
        <xdr:cNvPr id="23" name="Рисунок 22" descr="DIAMANTE_Carbon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62594" y="12269732"/>
          <a:ext cx="1756719" cy="1721000"/>
        </a:xfrm>
        <a:prstGeom prst="rect">
          <a:avLst/>
        </a:prstGeom>
      </xdr:spPr>
    </xdr:pic>
    <xdr:clientData/>
  </xdr:twoCellAnchor>
  <xdr:twoCellAnchor editAs="oneCell">
    <xdr:from>
      <xdr:col>5</xdr:col>
      <xdr:colOff>719</xdr:colOff>
      <xdr:row>20</xdr:row>
      <xdr:rowOff>155502</xdr:rowOff>
    </xdr:from>
    <xdr:to>
      <xdr:col>5</xdr:col>
      <xdr:colOff>1757438</xdr:colOff>
      <xdr:row>20</xdr:row>
      <xdr:rowOff>1872534</xdr:rowOff>
    </xdr:to>
    <xdr:pic>
      <xdr:nvPicPr>
        <xdr:cNvPr id="24" name="Рисунок 23" descr="SILVERTEX_Black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01694" y="12280827"/>
          <a:ext cx="1756719" cy="1717032"/>
        </a:xfrm>
        <a:prstGeom prst="rect">
          <a:avLst/>
        </a:prstGeom>
      </xdr:spPr>
    </xdr:pic>
    <xdr:clientData/>
  </xdr:twoCellAnchor>
  <xdr:twoCellAnchor editAs="oneCell">
    <xdr:from>
      <xdr:col>6</xdr:col>
      <xdr:colOff>27689</xdr:colOff>
      <xdr:row>20</xdr:row>
      <xdr:rowOff>126907</xdr:rowOff>
    </xdr:from>
    <xdr:to>
      <xdr:col>6</xdr:col>
      <xdr:colOff>1780439</xdr:colOff>
      <xdr:row>20</xdr:row>
      <xdr:rowOff>1843939</xdr:rowOff>
    </xdr:to>
    <xdr:pic>
      <xdr:nvPicPr>
        <xdr:cNvPr id="25" name="Рисунок 24" descr="SILVERTEX_Graphite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676514" y="12252232"/>
          <a:ext cx="1752750" cy="1717032"/>
        </a:xfrm>
        <a:prstGeom prst="rect">
          <a:avLst/>
        </a:prstGeom>
      </xdr:spPr>
    </xdr:pic>
    <xdr:clientData/>
  </xdr:twoCellAnchor>
  <xdr:twoCellAnchor editAs="oneCell">
    <xdr:from>
      <xdr:col>7</xdr:col>
      <xdr:colOff>22907</xdr:colOff>
      <xdr:row>20</xdr:row>
      <xdr:rowOff>94345</xdr:rowOff>
    </xdr:from>
    <xdr:to>
      <xdr:col>7</xdr:col>
      <xdr:colOff>1779625</xdr:colOff>
      <xdr:row>20</xdr:row>
      <xdr:rowOff>1811377</xdr:rowOff>
    </xdr:to>
    <xdr:pic>
      <xdr:nvPicPr>
        <xdr:cNvPr id="26" name="Рисунок 25" descr="SILVERTEX_Macadamia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519582" y="12219670"/>
          <a:ext cx="1756718" cy="1717032"/>
        </a:xfrm>
        <a:prstGeom prst="rect">
          <a:avLst/>
        </a:prstGeom>
      </xdr:spPr>
    </xdr:pic>
    <xdr:clientData/>
  </xdr:twoCellAnchor>
  <xdr:twoCellAnchor editAs="oneCell">
    <xdr:from>
      <xdr:col>9</xdr:col>
      <xdr:colOff>22095</xdr:colOff>
      <xdr:row>20</xdr:row>
      <xdr:rowOff>89564</xdr:rowOff>
    </xdr:from>
    <xdr:to>
      <xdr:col>9</xdr:col>
      <xdr:colOff>1774845</xdr:colOff>
      <xdr:row>20</xdr:row>
      <xdr:rowOff>1806595</xdr:rowOff>
    </xdr:to>
    <xdr:pic>
      <xdr:nvPicPr>
        <xdr:cNvPr id="27" name="Рисунок 26" descr="SILVERTEX_Mandarin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366620" y="12214889"/>
          <a:ext cx="1752750" cy="1717031"/>
        </a:xfrm>
        <a:prstGeom prst="rect">
          <a:avLst/>
        </a:prstGeom>
      </xdr:spPr>
    </xdr:pic>
    <xdr:clientData/>
  </xdr:twoCellAnchor>
  <xdr:twoCellAnchor editAs="oneCell">
    <xdr:from>
      <xdr:col>10</xdr:col>
      <xdr:colOff>13345</xdr:colOff>
      <xdr:row>20</xdr:row>
      <xdr:rowOff>72877</xdr:rowOff>
    </xdr:from>
    <xdr:to>
      <xdr:col>10</xdr:col>
      <xdr:colOff>1770063</xdr:colOff>
      <xdr:row>20</xdr:row>
      <xdr:rowOff>1789908</xdr:rowOff>
    </xdr:to>
    <xdr:pic>
      <xdr:nvPicPr>
        <xdr:cNvPr id="28" name="Рисунок 27" descr="SILVERTEX_Wine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5205720" y="12198202"/>
          <a:ext cx="1756718" cy="1717031"/>
        </a:xfrm>
        <a:prstGeom prst="rect">
          <a:avLst/>
        </a:prstGeom>
      </xdr:spPr>
    </xdr:pic>
    <xdr:clientData/>
  </xdr:twoCellAnchor>
  <xdr:twoCellAnchor editAs="oneCell">
    <xdr:from>
      <xdr:col>3</xdr:col>
      <xdr:colOff>35719</xdr:colOff>
      <xdr:row>16</xdr:row>
      <xdr:rowOff>71438</xdr:rowOff>
    </xdr:from>
    <xdr:to>
      <xdr:col>3</xdr:col>
      <xdr:colOff>1825965</xdr:colOff>
      <xdr:row>16</xdr:row>
      <xdr:rowOff>1857374</xdr:rowOff>
    </xdr:to>
    <xdr:pic>
      <xdr:nvPicPr>
        <xdr:cNvPr id="29" name="Рисунок 28" descr="Off-white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140994" y="9520238"/>
          <a:ext cx="1790246" cy="178593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24</xdr:row>
      <xdr:rowOff>83341</xdr:rowOff>
    </xdr:from>
    <xdr:to>
      <xdr:col>4</xdr:col>
      <xdr:colOff>1821656</xdr:colOff>
      <xdr:row>24</xdr:row>
      <xdr:rowOff>1809747</xdr:rowOff>
    </xdr:to>
    <xdr:pic>
      <xdr:nvPicPr>
        <xdr:cNvPr id="30" name="Рисунок 29" descr="Midnight_Black-Ruby_Red(Brushed)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048375" y="15132841"/>
          <a:ext cx="1726406" cy="1726406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1833563</xdr:colOff>
      <xdr:row>28</xdr:row>
      <xdr:rowOff>71436</xdr:rowOff>
    </xdr:from>
    <xdr:to>
      <xdr:col>3</xdr:col>
      <xdr:colOff>1785938</xdr:colOff>
      <xdr:row>28</xdr:row>
      <xdr:rowOff>1869280</xdr:rowOff>
    </xdr:to>
    <xdr:pic>
      <xdr:nvPicPr>
        <xdr:cNvPr id="31" name="Рисунок 30" descr="Steering_Wheel_Gussi_Performance_Black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090988" y="17968911"/>
          <a:ext cx="1800225" cy="1797844"/>
        </a:xfrm>
        <a:prstGeom prst="rect">
          <a:avLst/>
        </a:prstGeom>
      </xdr:spPr>
    </xdr:pic>
    <xdr:clientData/>
  </xdr:twoCellAnchor>
  <xdr:twoCellAnchor editAs="oneCell">
    <xdr:from>
      <xdr:col>1</xdr:col>
      <xdr:colOff>54751</xdr:colOff>
      <xdr:row>28</xdr:row>
      <xdr:rowOff>66656</xdr:rowOff>
    </xdr:from>
    <xdr:to>
      <xdr:col>1</xdr:col>
      <xdr:colOff>1804969</xdr:colOff>
      <xdr:row>28</xdr:row>
      <xdr:rowOff>1816874</xdr:rowOff>
    </xdr:to>
    <xdr:pic>
      <xdr:nvPicPr>
        <xdr:cNvPr id="32" name="Рисунок 31" descr="Steering_Wheel_Ultraflex_DeLuxe_White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64326" y="17964131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2</xdr:col>
      <xdr:colOff>49970</xdr:colOff>
      <xdr:row>28</xdr:row>
      <xdr:rowOff>61875</xdr:rowOff>
    </xdr:from>
    <xdr:to>
      <xdr:col>2</xdr:col>
      <xdr:colOff>1800188</xdr:colOff>
      <xdr:row>28</xdr:row>
      <xdr:rowOff>1812093</xdr:rowOff>
    </xdr:to>
    <xdr:pic>
      <xdr:nvPicPr>
        <xdr:cNvPr id="33" name="Рисунок 32" descr="Steering_Wheel_Ultraflex_Sport_Black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07395" y="17959350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</xdr:colOff>
      <xdr:row>8</xdr:row>
      <xdr:rowOff>404811</xdr:rowOff>
    </xdr:from>
    <xdr:to>
      <xdr:col>5</xdr:col>
      <xdr:colOff>1769437</xdr:colOff>
      <xdr:row>9</xdr:row>
      <xdr:rowOff>1733718</xdr:rowOff>
    </xdr:to>
    <xdr:pic>
      <xdr:nvPicPr>
        <xdr:cNvPr id="34" name="Рисунок 33" descr="черный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36693" y="4557711"/>
          <a:ext cx="1733719" cy="1728957"/>
        </a:xfrm>
        <a:prstGeom prst="rect">
          <a:avLst/>
        </a:prstGeom>
      </xdr:spPr>
    </xdr:pic>
    <xdr:clientData/>
  </xdr:twoCellAnchor>
  <xdr:twoCellAnchor editAs="oneCell">
    <xdr:from>
      <xdr:col>3</xdr:col>
      <xdr:colOff>38156</xdr:colOff>
      <xdr:row>9</xdr:row>
      <xdr:rowOff>47625</xdr:rowOff>
    </xdr:from>
    <xdr:to>
      <xdr:col>3</xdr:col>
      <xdr:colOff>1764562</xdr:colOff>
      <xdr:row>9</xdr:row>
      <xdr:rowOff>1774031</xdr:rowOff>
    </xdr:to>
    <xdr:pic>
      <xdr:nvPicPr>
        <xdr:cNvPr id="35" name="Рисунок 34" descr="Arctic_Grey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43431" y="4600575"/>
          <a:ext cx="1726406" cy="1726406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1785938</xdr:colOff>
      <xdr:row>9</xdr:row>
      <xdr:rowOff>78563</xdr:rowOff>
    </xdr:from>
    <xdr:to>
      <xdr:col>1</xdr:col>
      <xdr:colOff>1724062</xdr:colOff>
      <xdr:row>9</xdr:row>
      <xdr:rowOff>1802625</xdr:rowOff>
    </xdr:to>
    <xdr:pic>
      <xdr:nvPicPr>
        <xdr:cNvPr id="36" name="Рисунок 35" descr="Ice_White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4813" y="4631513"/>
          <a:ext cx="1728824" cy="1724062"/>
        </a:xfrm>
        <a:prstGeom prst="rect">
          <a:avLst/>
        </a:prstGeom>
      </xdr:spPr>
    </xdr:pic>
    <xdr:clientData/>
  </xdr:twoCellAnchor>
  <xdr:twoCellAnchor editAs="oneCell">
    <xdr:from>
      <xdr:col>4</xdr:col>
      <xdr:colOff>78561</xdr:colOff>
      <xdr:row>9</xdr:row>
      <xdr:rowOff>73780</xdr:rowOff>
    </xdr:from>
    <xdr:to>
      <xdr:col>4</xdr:col>
      <xdr:colOff>1814530</xdr:colOff>
      <xdr:row>9</xdr:row>
      <xdr:rowOff>1809749</xdr:rowOff>
    </xdr:to>
    <xdr:pic>
      <xdr:nvPicPr>
        <xdr:cNvPr id="37" name="Рисунок 36" descr="Military_Grey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031686" y="4626730"/>
          <a:ext cx="1735969" cy="17359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45188</xdr:rowOff>
    </xdr:from>
    <xdr:to>
      <xdr:col>2</xdr:col>
      <xdr:colOff>1750218</xdr:colOff>
      <xdr:row>9</xdr:row>
      <xdr:rowOff>1795406</xdr:rowOff>
    </xdr:to>
    <xdr:pic>
      <xdr:nvPicPr>
        <xdr:cNvPr id="38" name="Рисунок 37" descr="Off White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257425" y="4598138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8</xdr:col>
      <xdr:colOff>71439</xdr:colOff>
      <xdr:row>9</xdr:row>
      <xdr:rowOff>35719</xdr:rowOff>
    </xdr:from>
    <xdr:to>
      <xdr:col>9</xdr:col>
      <xdr:colOff>23813</xdr:colOff>
      <xdr:row>9</xdr:row>
      <xdr:rowOff>1833562</xdr:rowOff>
    </xdr:to>
    <xdr:pic>
      <xdr:nvPicPr>
        <xdr:cNvPr id="39" name="Рисунок 38" descr="ORCA-all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394533" y="4607719"/>
          <a:ext cx="1797843" cy="1797843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20</xdr:row>
      <xdr:rowOff>119063</xdr:rowOff>
    </xdr:from>
    <xdr:to>
      <xdr:col>8</xdr:col>
      <xdr:colOff>1762125</xdr:colOff>
      <xdr:row>20</xdr:row>
      <xdr:rowOff>1833563</xdr:rowOff>
    </xdr:to>
    <xdr:pic>
      <xdr:nvPicPr>
        <xdr:cNvPr id="40" name="Рисунок 39" descr="SILVERTEX_Taupe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370719" y="12287251"/>
          <a:ext cx="1714500" cy="1714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minfin.com.ua/currency/nbu/usd/" TargetMode="External"/><Relationship Id="rId1" Type="http://schemas.openxmlformats.org/officeDocument/2006/relationships/hyperlink" Target="https://minfin.com.ua/currency/nbu/eur/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82"/>
  <sheetViews>
    <sheetView showGridLines="0" tabSelected="1" zoomScale="110" zoomScaleNormal="110" workbookViewId="0">
      <pane ySplit="7" topLeftCell="A8" activePane="bottomLeft" state="frozen"/>
      <selection pane="bottomLeft" activeCell="P24" sqref="P24"/>
    </sheetView>
  </sheetViews>
  <sheetFormatPr defaultRowHeight="15" customHeight="1" outlineLevelRow="1"/>
  <cols>
    <col min="1" max="1" width="2.140625" style="4" customWidth="1"/>
    <col min="2" max="2" width="9.140625" style="4"/>
    <col min="3" max="3" width="27.7109375" style="4" customWidth="1"/>
    <col min="4" max="4" width="57.140625" style="4" customWidth="1"/>
    <col min="5" max="12" width="8.140625" style="29" customWidth="1"/>
    <col min="13" max="13" width="14.140625" style="4" customWidth="1"/>
    <col min="14" max="27" width="9.140625" style="4"/>
    <col min="28" max="28" width="23.42578125" style="4" bestFit="1" customWidth="1"/>
    <col min="29" max="16384" width="9.140625" style="4"/>
  </cols>
  <sheetData>
    <row r="1" spans="2:16" ht="15" customHeight="1">
      <c r="B1" s="6"/>
      <c r="C1" s="6"/>
      <c r="D1" s="297"/>
      <c r="E1" s="297"/>
      <c r="F1" s="297"/>
      <c r="G1" s="297"/>
      <c r="H1" s="297"/>
      <c r="I1" s="297"/>
      <c r="J1" s="297"/>
      <c r="K1" s="297"/>
      <c r="L1" s="297"/>
      <c r="M1" s="297"/>
    </row>
    <row r="2" spans="2:16" ht="15" hidden="1" customHeight="1" outlineLevel="1">
      <c r="B2" s="7"/>
      <c r="C2" s="311"/>
      <c r="E2" s="298" t="s">
        <v>0</v>
      </c>
      <c r="F2" s="299"/>
      <c r="G2" s="299"/>
      <c r="H2" s="300"/>
      <c r="I2" s="307" t="s">
        <v>527</v>
      </c>
      <c r="J2" s="308"/>
      <c r="K2" s="308"/>
      <c r="L2" s="309"/>
    </row>
    <row r="3" spans="2:16" ht="30" hidden="1" customHeight="1" outlineLevel="1" thickBot="1">
      <c r="B3" s="8"/>
      <c r="C3" s="312"/>
      <c r="E3" s="301">
        <v>0.2</v>
      </c>
      <c r="F3" s="302"/>
      <c r="G3" s="302"/>
      <c r="H3" s="303"/>
      <c r="I3" s="304">
        <v>32</v>
      </c>
      <c r="J3" s="305"/>
      <c r="K3" s="305"/>
      <c r="L3" s="306"/>
    </row>
    <row r="4" spans="2:16" ht="15" hidden="1" customHeight="1" outlineLevel="1">
      <c r="B4" s="8"/>
      <c r="C4" s="312"/>
      <c r="E4" s="28"/>
      <c r="F4" s="28"/>
      <c r="G4" s="28"/>
      <c r="H4" s="28"/>
      <c r="I4" s="28"/>
      <c r="J4" s="28"/>
      <c r="K4" s="28"/>
      <c r="L4" s="28"/>
    </row>
    <row r="5" spans="2:16" ht="15" customHeight="1" collapsed="1">
      <c r="B5" s="8"/>
      <c r="D5" s="9"/>
      <c r="E5" s="28"/>
      <c r="F5" s="28"/>
      <c r="G5" s="28"/>
      <c r="H5" s="28"/>
      <c r="I5" s="28"/>
      <c r="J5" s="28"/>
      <c r="K5" s="28"/>
      <c r="L5" s="28"/>
    </row>
    <row r="6" spans="2:16" ht="15" customHeight="1">
      <c r="B6" s="315" t="s">
        <v>138</v>
      </c>
      <c r="C6" s="317" t="s">
        <v>44</v>
      </c>
      <c r="D6" s="317" t="s">
        <v>210</v>
      </c>
      <c r="E6" s="295" t="s">
        <v>148</v>
      </c>
      <c r="F6" s="295" t="s">
        <v>370</v>
      </c>
      <c r="G6" s="295" t="s">
        <v>146</v>
      </c>
      <c r="H6" s="295" t="s">
        <v>147</v>
      </c>
      <c r="I6" s="295" t="s">
        <v>388</v>
      </c>
      <c r="J6" s="295" t="s">
        <v>518</v>
      </c>
      <c r="K6" s="295" t="s">
        <v>444</v>
      </c>
      <c r="L6" s="295" t="s">
        <v>145</v>
      </c>
      <c r="M6" s="30" t="s">
        <v>152</v>
      </c>
    </row>
    <row r="7" spans="2:16" ht="20.25" customHeight="1">
      <c r="B7" s="316"/>
      <c r="C7" s="318"/>
      <c r="D7" s="318"/>
      <c r="E7" s="296"/>
      <c r="F7" s="296"/>
      <c r="G7" s="296"/>
      <c r="H7" s="296"/>
      <c r="I7" s="296"/>
      <c r="J7" s="296"/>
      <c r="K7" s="296"/>
      <c r="L7" s="296"/>
      <c r="M7" s="31" t="s">
        <v>151</v>
      </c>
    </row>
    <row r="8" spans="2:16" s="23" customFormat="1" ht="15" customHeight="1">
      <c r="C8" s="313" t="s">
        <v>157</v>
      </c>
      <c r="D8" s="313"/>
      <c r="E8" s="313"/>
      <c r="F8" s="313"/>
      <c r="G8" s="313"/>
      <c r="H8" s="313"/>
      <c r="I8" s="313"/>
      <c r="J8" s="313"/>
      <c r="K8" s="313"/>
      <c r="L8" s="313"/>
      <c r="M8" s="33"/>
    </row>
    <row r="9" spans="2:16" s="20" customFormat="1" ht="15" customHeight="1">
      <c r="B9" s="115">
        <v>1190</v>
      </c>
      <c r="C9" s="159" t="s">
        <v>312</v>
      </c>
      <c r="D9" s="114" t="s">
        <v>189</v>
      </c>
      <c r="E9" s="85" t="s">
        <v>60</v>
      </c>
      <c r="F9" s="85" t="s">
        <v>385</v>
      </c>
      <c r="G9" s="87" t="s">
        <v>300</v>
      </c>
      <c r="H9" s="87" t="s">
        <v>389</v>
      </c>
      <c r="I9" s="87" t="s">
        <v>60</v>
      </c>
      <c r="J9" s="87" t="s">
        <v>519</v>
      </c>
      <c r="K9" s="112" t="s">
        <v>150</v>
      </c>
      <c r="L9" s="87" t="s">
        <v>69</v>
      </c>
      <c r="M9" s="89">
        <f>'G850'!I27</f>
        <v>1206041.6000000001</v>
      </c>
    </row>
    <row r="10" spans="2:16" s="41" customFormat="1" ht="15" customHeight="1">
      <c r="B10" s="115">
        <v>1850</v>
      </c>
      <c r="C10" s="161" t="s">
        <v>525</v>
      </c>
      <c r="D10" s="80" t="s">
        <v>189</v>
      </c>
      <c r="E10" s="85" t="s">
        <v>60</v>
      </c>
      <c r="F10" s="85" t="s">
        <v>385</v>
      </c>
      <c r="G10" s="87" t="s">
        <v>516</v>
      </c>
      <c r="H10" s="87" t="s">
        <v>517</v>
      </c>
      <c r="I10" s="87" t="s">
        <v>60</v>
      </c>
      <c r="J10" s="87" t="s">
        <v>520</v>
      </c>
      <c r="K10" s="112" t="s">
        <v>150</v>
      </c>
      <c r="L10" s="87" t="s">
        <v>69</v>
      </c>
      <c r="M10" s="89">
        <f>'G750'!H26</f>
        <v>804224</v>
      </c>
    </row>
    <row r="11" spans="2:16" s="20" customFormat="1" ht="15" customHeight="1">
      <c r="B11" s="77">
        <v>1170</v>
      </c>
      <c r="C11" s="157" t="s">
        <v>311</v>
      </c>
      <c r="D11" s="75" t="s">
        <v>189</v>
      </c>
      <c r="E11" s="85" t="s">
        <v>60</v>
      </c>
      <c r="F11" s="85" t="s">
        <v>60</v>
      </c>
      <c r="G11" s="87" t="s">
        <v>156</v>
      </c>
      <c r="H11" s="87" t="s">
        <v>390</v>
      </c>
      <c r="I11" s="87" t="s">
        <v>60</v>
      </c>
      <c r="J11" s="87" t="s">
        <v>521</v>
      </c>
      <c r="K11" s="112" t="s">
        <v>150</v>
      </c>
      <c r="L11" s="87" t="s">
        <v>60</v>
      </c>
      <c r="M11" s="79">
        <f>'G650'!H26</f>
        <v>556646.40000000002</v>
      </c>
    </row>
    <row r="12" spans="2:16" s="41" customFormat="1" ht="15" customHeight="1">
      <c r="B12" s="82">
        <v>1160</v>
      </c>
      <c r="C12" s="160" t="s">
        <v>386</v>
      </c>
      <c r="D12" s="84" t="s">
        <v>189</v>
      </c>
      <c r="E12" s="85" t="s">
        <v>60</v>
      </c>
      <c r="F12" s="85" t="s">
        <v>60</v>
      </c>
      <c r="G12" s="85" t="s">
        <v>351</v>
      </c>
      <c r="H12" s="85" t="s">
        <v>391</v>
      </c>
      <c r="I12" s="85" t="s">
        <v>60</v>
      </c>
      <c r="J12" s="87" t="s">
        <v>522</v>
      </c>
      <c r="K12" s="112" t="s">
        <v>150</v>
      </c>
      <c r="L12" s="85" t="s">
        <v>60</v>
      </c>
      <c r="M12" s="86">
        <f>'G580'!H27</f>
        <v>426188.80000000005</v>
      </c>
    </row>
    <row r="13" spans="2:16" s="20" customFormat="1" ht="15" customHeight="1">
      <c r="B13" s="77">
        <v>1180</v>
      </c>
      <c r="C13" s="157" t="s">
        <v>387</v>
      </c>
      <c r="D13" s="75" t="s">
        <v>188</v>
      </c>
      <c r="E13" s="85" t="s">
        <v>60</v>
      </c>
      <c r="F13" s="85" t="s">
        <v>385</v>
      </c>
      <c r="G13" s="87" t="s">
        <v>153</v>
      </c>
      <c r="H13" s="87" t="s">
        <v>69</v>
      </c>
      <c r="I13" s="87" t="s">
        <v>60</v>
      </c>
      <c r="J13" s="87" t="s">
        <v>522</v>
      </c>
      <c r="K13" s="112" t="s">
        <v>150</v>
      </c>
      <c r="L13" s="87" t="s">
        <v>60</v>
      </c>
      <c r="M13" s="79">
        <f>'G500'!H26</f>
        <v>315033.60000000003</v>
      </c>
      <c r="P13" s="21"/>
    </row>
    <row r="14" spans="2:16" s="41" customFormat="1" ht="15" customHeight="1">
      <c r="B14" s="82">
        <v>1800</v>
      </c>
      <c r="C14" s="160" t="s">
        <v>437</v>
      </c>
      <c r="D14" s="84" t="s">
        <v>188</v>
      </c>
      <c r="E14" s="150" t="s">
        <v>60</v>
      </c>
      <c r="F14" s="150" t="s">
        <v>60</v>
      </c>
      <c r="G14" s="150" t="s">
        <v>443</v>
      </c>
      <c r="H14" s="150" t="s">
        <v>69</v>
      </c>
      <c r="I14" s="150" t="s">
        <v>60</v>
      </c>
      <c r="J14" s="158" t="s">
        <v>523</v>
      </c>
      <c r="K14" s="150" t="s">
        <v>150</v>
      </c>
      <c r="L14" s="150" t="s">
        <v>60</v>
      </c>
      <c r="M14" s="116">
        <f>'G420'!H25</f>
        <v>217830.40000000002</v>
      </c>
    </row>
    <row r="15" spans="2:16" s="20" customFormat="1" ht="15" customHeight="1">
      <c r="B15" s="77">
        <v>1092</v>
      </c>
      <c r="C15" s="157" t="s">
        <v>486</v>
      </c>
      <c r="D15" s="75" t="s">
        <v>187</v>
      </c>
      <c r="E15" s="85" t="s">
        <v>60</v>
      </c>
      <c r="F15" s="85" t="s">
        <v>60</v>
      </c>
      <c r="G15" s="87" t="s">
        <v>154</v>
      </c>
      <c r="H15" s="87" t="s">
        <v>69</v>
      </c>
      <c r="I15" s="87" t="s">
        <v>60</v>
      </c>
      <c r="J15" s="158" t="s">
        <v>524</v>
      </c>
      <c r="K15" s="87" t="s">
        <v>69</v>
      </c>
      <c r="L15" s="87" t="s">
        <v>60</v>
      </c>
      <c r="M15" s="79">
        <f>'G380'!H25</f>
        <v>166553.60000000001</v>
      </c>
    </row>
    <row r="16" spans="2:16" s="20" customFormat="1" ht="15" customHeight="1">
      <c r="B16" s="77">
        <v>1082</v>
      </c>
      <c r="C16" s="157" t="s">
        <v>277</v>
      </c>
      <c r="D16" s="75" t="s">
        <v>187</v>
      </c>
      <c r="E16" s="85" t="s">
        <v>60</v>
      </c>
      <c r="F16" s="85" t="s">
        <v>60</v>
      </c>
      <c r="G16" s="87" t="s">
        <v>155</v>
      </c>
      <c r="H16" s="87" t="s">
        <v>69</v>
      </c>
      <c r="I16" s="87" t="s">
        <v>60</v>
      </c>
      <c r="J16" s="158" t="s">
        <v>524</v>
      </c>
      <c r="K16" s="87" t="s">
        <v>69</v>
      </c>
      <c r="L16" s="87" t="s">
        <v>60</v>
      </c>
      <c r="M16" s="79">
        <f>'G340'!H25</f>
        <v>134860.80000000002</v>
      </c>
    </row>
    <row r="17" spans="2:14" s="20" customFormat="1" ht="15" customHeight="1">
      <c r="B17" s="22"/>
      <c r="C17" s="313" t="s">
        <v>126</v>
      </c>
      <c r="D17" s="313"/>
      <c r="E17" s="313"/>
      <c r="F17" s="313"/>
      <c r="G17" s="313"/>
      <c r="H17" s="313"/>
      <c r="I17" s="313"/>
      <c r="J17" s="313"/>
      <c r="K17" s="313"/>
      <c r="L17" s="313"/>
      <c r="M17" s="26"/>
    </row>
    <row r="18" spans="2:14" s="24" customFormat="1" ht="15" customHeight="1">
      <c r="B18" s="82">
        <v>1122</v>
      </c>
      <c r="C18" s="83" t="s">
        <v>137</v>
      </c>
      <c r="D18" s="84" t="s">
        <v>170</v>
      </c>
      <c r="E18" s="112" t="s">
        <v>150</v>
      </c>
      <c r="F18" s="85" t="s">
        <v>60</v>
      </c>
      <c r="G18" s="85" t="s">
        <v>142</v>
      </c>
      <c r="H18" s="85" t="s">
        <v>358</v>
      </c>
      <c r="I18" s="85" t="s">
        <v>69</v>
      </c>
      <c r="J18" s="158" t="s">
        <v>523</v>
      </c>
      <c r="K18" s="112" t="s">
        <v>150</v>
      </c>
      <c r="L18" s="112" t="s">
        <v>150</v>
      </c>
      <c r="M18" s="86">
        <f>S520L!H26</f>
        <v>210944</v>
      </c>
      <c r="N18" s="140"/>
    </row>
    <row r="19" spans="2:14" s="24" customFormat="1" ht="15" customHeight="1">
      <c r="B19" s="82">
        <v>1152</v>
      </c>
      <c r="C19" s="83" t="s">
        <v>136</v>
      </c>
      <c r="D19" s="84" t="s">
        <v>170</v>
      </c>
      <c r="E19" s="112" t="s">
        <v>150</v>
      </c>
      <c r="F19" s="85" t="s">
        <v>60</v>
      </c>
      <c r="G19" s="85" t="s">
        <v>144</v>
      </c>
      <c r="H19" s="85" t="s">
        <v>280</v>
      </c>
      <c r="I19" s="85" t="s">
        <v>69</v>
      </c>
      <c r="J19" s="85" t="s">
        <v>69</v>
      </c>
      <c r="K19" s="112" t="s">
        <v>150</v>
      </c>
      <c r="L19" s="112" t="s">
        <v>150</v>
      </c>
      <c r="M19" s="86">
        <f>S470NL!H26</f>
        <v>165913.60000000001</v>
      </c>
    </row>
    <row r="20" spans="2:14" s="24" customFormat="1" ht="15" customHeight="1">
      <c r="B20" s="82">
        <v>1142</v>
      </c>
      <c r="C20" s="83" t="s">
        <v>327</v>
      </c>
      <c r="D20" s="84" t="s">
        <v>170</v>
      </c>
      <c r="E20" s="112" t="s">
        <v>150</v>
      </c>
      <c r="F20" s="85" t="s">
        <v>60</v>
      </c>
      <c r="G20" s="85" t="s">
        <v>143</v>
      </c>
      <c r="H20" s="85" t="s">
        <v>279</v>
      </c>
      <c r="I20" s="85" t="s">
        <v>69</v>
      </c>
      <c r="J20" s="85" t="s">
        <v>69</v>
      </c>
      <c r="K20" s="112" t="s">
        <v>150</v>
      </c>
      <c r="L20" s="112" t="s">
        <v>150</v>
      </c>
      <c r="M20" s="86">
        <f>S420NL!H26</f>
        <v>137907.20000000001</v>
      </c>
    </row>
    <row r="21" spans="2:14" s="24" customFormat="1" ht="15" customHeight="1">
      <c r="B21" s="82">
        <v>1132</v>
      </c>
      <c r="C21" s="83" t="s">
        <v>135</v>
      </c>
      <c r="D21" s="84" t="s">
        <v>170</v>
      </c>
      <c r="E21" s="112" t="s">
        <v>150</v>
      </c>
      <c r="F21" s="85" t="s">
        <v>60</v>
      </c>
      <c r="G21" s="85" t="s">
        <v>143</v>
      </c>
      <c r="H21" s="85" t="s">
        <v>279</v>
      </c>
      <c r="I21" s="85" t="s">
        <v>69</v>
      </c>
      <c r="J21" s="85" t="s">
        <v>69</v>
      </c>
      <c r="K21" s="112" t="s">
        <v>150</v>
      </c>
      <c r="L21" s="112" t="s">
        <v>150</v>
      </c>
      <c r="M21" s="86">
        <f>S370NL!H26</f>
        <v>123827.20000000001</v>
      </c>
    </row>
    <row r="22" spans="2:14" s="24" customFormat="1" ht="15" customHeight="1">
      <c r="B22" s="82">
        <v>1032</v>
      </c>
      <c r="C22" s="83" t="s">
        <v>501</v>
      </c>
      <c r="D22" s="84" t="s">
        <v>290</v>
      </c>
      <c r="E22" s="112" t="s">
        <v>150</v>
      </c>
      <c r="F22" s="81" t="s">
        <v>69</v>
      </c>
      <c r="G22" s="85" t="s">
        <v>291</v>
      </c>
      <c r="H22" s="85" t="s">
        <v>292</v>
      </c>
      <c r="I22" s="85" t="s">
        <v>69</v>
      </c>
      <c r="J22" s="85" t="s">
        <v>69</v>
      </c>
      <c r="K22" s="85" t="s">
        <v>69</v>
      </c>
      <c r="L22" s="112" t="s">
        <v>150</v>
      </c>
      <c r="M22" s="86">
        <f>S330L!H26</f>
        <v>88473.600000000006</v>
      </c>
    </row>
    <row r="23" spans="2:14" s="24" customFormat="1" ht="15" customHeight="1">
      <c r="B23" s="82">
        <v>1022</v>
      </c>
      <c r="C23" s="83" t="s">
        <v>326</v>
      </c>
      <c r="D23" s="84" t="s">
        <v>290</v>
      </c>
      <c r="E23" s="112" t="s">
        <v>150</v>
      </c>
      <c r="F23" s="81" t="s">
        <v>69</v>
      </c>
      <c r="G23" s="85" t="s">
        <v>291</v>
      </c>
      <c r="H23" s="85" t="s">
        <v>292</v>
      </c>
      <c r="I23" s="85" t="s">
        <v>69</v>
      </c>
      <c r="J23" s="85" t="s">
        <v>69</v>
      </c>
      <c r="K23" s="85" t="s">
        <v>69</v>
      </c>
      <c r="L23" s="112" t="s">
        <v>150</v>
      </c>
      <c r="M23" s="86">
        <f>S300L!H26</f>
        <v>84377.600000000006</v>
      </c>
    </row>
    <row r="24" spans="2:14" s="24" customFormat="1" ht="15" customHeight="1">
      <c r="B24" s="19"/>
      <c r="C24" s="313" t="s">
        <v>125</v>
      </c>
      <c r="D24" s="313"/>
      <c r="E24" s="313"/>
      <c r="F24" s="313"/>
      <c r="G24" s="313"/>
      <c r="H24" s="313"/>
      <c r="I24" s="313"/>
      <c r="J24" s="313"/>
      <c r="K24" s="313"/>
      <c r="L24" s="313"/>
      <c r="M24" s="25"/>
    </row>
    <row r="25" spans="2:14" s="24" customFormat="1" ht="15" customHeight="1">
      <c r="B25" s="82">
        <v>1121</v>
      </c>
      <c r="C25" s="83" t="s">
        <v>132</v>
      </c>
      <c r="D25" s="84" t="s">
        <v>169</v>
      </c>
      <c r="E25" s="112" t="s">
        <v>150</v>
      </c>
      <c r="F25" s="85" t="s">
        <v>60</v>
      </c>
      <c r="G25" s="85" t="s">
        <v>141</v>
      </c>
      <c r="H25" s="85" t="s">
        <v>69</v>
      </c>
      <c r="I25" s="85" t="s">
        <v>69</v>
      </c>
      <c r="J25" s="158" t="s">
        <v>523</v>
      </c>
      <c r="K25" s="112" t="s">
        <v>150</v>
      </c>
      <c r="L25" s="112" t="s">
        <v>150</v>
      </c>
      <c r="M25" s="86">
        <f>S520S!H25</f>
        <v>184576</v>
      </c>
    </row>
    <row r="26" spans="2:14" s="24" customFormat="1" ht="15" customHeight="1">
      <c r="B26" s="82">
        <v>1151</v>
      </c>
      <c r="C26" s="83" t="s">
        <v>131</v>
      </c>
      <c r="D26" s="84" t="s">
        <v>169</v>
      </c>
      <c r="E26" s="112" t="s">
        <v>150</v>
      </c>
      <c r="F26" s="85" t="s">
        <v>60</v>
      </c>
      <c r="G26" s="85" t="s">
        <v>141</v>
      </c>
      <c r="H26" s="85" t="s">
        <v>69</v>
      </c>
      <c r="I26" s="85" t="s">
        <v>69</v>
      </c>
      <c r="J26" s="85" t="s">
        <v>69</v>
      </c>
      <c r="K26" s="112" t="s">
        <v>150</v>
      </c>
      <c r="L26" s="112" t="s">
        <v>150</v>
      </c>
      <c r="M26" s="86">
        <f>S470NS!H25</f>
        <v>150016</v>
      </c>
    </row>
    <row r="27" spans="2:14" s="24" customFormat="1" ht="15" customHeight="1">
      <c r="B27" s="82">
        <v>1141</v>
      </c>
      <c r="C27" s="83" t="s">
        <v>130</v>
      </c>
      <c r="D27" s="84" t="s">
        <v>169</v>
      </c>
      <c r="E27" s="112" t="s">
        <v>150</v>
      </c>
      <c r="F27" s="85" t="s">
        <v>60</v>
      </c>
      <c r="G27" s="85" t="s">
        <v>141</v>
      </c>
      <c r="H27" s="85" t="s">
        <v>69</v>
      </c>
      <c r="I27" s="85" t="s">
        <v>69</v>
      </c>
      <c r="J27" s="85" t="s">
        <v>69</v>
      </c>
      <c r="K27" s="112" t="s">
        <v>150</v>
      </c>
      <c r="L27" s="112" t="s">
        <v>150</v>
      </c>
      <c r="M27" s="86">
        <f>S420NS!H25</f>
        <v>123264</v>
      </c>
    </row>
    <row r="28" spans="2:14" s="24" customFormat="1" ht="15" customHeight="1">
      <c r="B28" s="82">
        <v>1131</v>
      </c>
      <c r="C28" s="83" t="s">
        <v>129</v>
      </c>
      <c r="D28" s="84" t="s">
        <v>169</v>
      </c>
      <c r="E28" s="112" t="s">
        <v>150</v>
      </c>
      <c r="F28" s="85" t="s">
        <v>60</v>
      </c>
      <c r="G28" s="85" t="s">
        <v>140</v>
      </c>
      <c r="H28" s="85" t="s">
        <v>69</v>
      </c>
      <c r="I28" s="85" t="s">
        <v>69</v>
      </c>
      <c r="J28" s="85" t="s">
        <v>69</v>
      </c>
      <c r="K28" s="112" t="s">
        <v>150</v>
      </c>
      <c r="L28" s="112" t="s">
        <v>150</v>
      </c>
      <c r="M28" s="86">
        <f>S370NS!H25</f>
        <v>99712</v>
      </c>
    </row>
    <row r="29" spans="2:14" s="24" customFormat="1" ht="15" customHeight="1">
      <c r="B29" s="82">
        <v>1031</v>
      </c>
      <c r="C29" s="83" t="s">
        <v>128</v>
      </c>
      <c r="D29" s="84" t="s">
        <v>168</v>
      </c>
      <c r="E29" s="112" t="s">
        <v>150</v>
      </c>
      <c r="F29" s="81" t="s">
        <v>69</v>
      </c>
      <c r="G29" s="85" t="s">
        <v>139</v>
      </c>
      <c r="H29" s="85" t="s">
        <v>69</v>
      </c>
      <c r="I29" s="85" t="s">
        <v>69</v>
      </c>
      <c r="J29" s="85" t="s">
        <v>69</v>
      </c>
      <c r="K29" s="85" t="s">
        <v>69</v>
      </c>
      <c r="L29" s="112" t="s">
        <v>150</v>
      </c>
      <c r="M29" s="86">
        <f>S330S!H25</f>
        <v>75673.600000000006</v>
      </c>
    </row>
    <row r="30" spans="2:14" s="24" customFormat="1" ht="15" customHeight="1">
      <c r="B30" s="82">
        <v>1021</v>
      </c>
      <c r="C30" s="83" t="s">
        <v>127</v>
      </c>
      <c r="D30" s="84" t="s">
        <v>168</v>
      </c>
      <c r="E30" s="112" t="s">
        <v>150</v>
      </c>
      <c r="F30" s="81" t="s">
        <v>69</v>
      </c>
      <c r="G30" s="85" t="s">
        <v>139</v>
      </c>
      <c r="H30" s="85" t="s">
        <v>69</v>
      </c>
      <c r="I30" s="85" t="s">
        <v>69</v>
      </c>
      <c r="J30" s="85" t="s">
        <v>69</v>
      </c>
      <c r="K30" s="85" t="s">
        <v>69</v>
      </c>
      <c r="L30" s="112" t="s">
        <v>150</v>
      </c>
      <c r="M30" s="86">
        <f>S300S!H25</f>
        <v>71577.600000000006</v>
      </c>
    </row>
    <row r="31" spans="2:14" s="24" customFormat="1" ht="15" customHeight="1">
      <c r="B31" s="23"/>
      <c r="C31" s="313" t="s">
        <v>43</v>
      </c>
      <c r="D31" s="313"/>
      <c r="E31" s="313"/>
      <c r="F31" s="313"/>
      <c r="G31" s="313"/>
      <c r="H31" s="313"/>
      <c r="I31" s="313"/>
      <c r="J31" s="313"/>
      <c r="K31" s="313"/>
      <c r="L31" s="313"/>
      <c r="M31" s="32"/>
    </row>
    <row r="32" spans="2:14" s="20" customFormat="1" ht="15" customHeight="1">
      <c r="B32" s="77">
        <v>1150</v>
      </c>
      <c r="C32" s="157" t="s">
        <v>124</v>
      </c>
      <c r="D32" s="80" t="s">
        <v>172</v>
      </c>
      <c r="E32" s="113" t="s">
        <v>150</v>
      </c>
      <c r="F32" s="85" t="s">
        <v>60</v>
      </c>
      <c r="G32" s="81" t="s">
        <v>69</v>
      </c>
      <c r="H32" s="81" t="s">
        <v>69</v>
      </c>
      <c r="I32" s="81" t="s">
        <v>69</v>
      </c>
      <c r="J32" s="81" t="s">
        <v>69</v>
      </c>
      <c r="K32" s="113" t="s">
        <v>150</v>
      </c>
      <c r="L32" s="113" t="s">
        <v>150</v>
      </c>
      <c r="M32" s="79">
        <f>S470N!H24</f>
        <v>111462.40000000001</v>
      </c>
    </row>
    <row r="33" spans="2:13" s="20" customFormat="1" ht="15" customHeight="1">
      <c r="B33" s="77">
        <v>1140</v>
      </c>
      <c r="C33" s="157" t="s">
        <v>123</v>
      </c>
      <c r="D33" s="80" t="s">
        <v>172</v>
      </c>
      <c r="E33" s="113" t="s">
        <v>150</v>
      </c>
      <c r="F33" s="85" t="s">
        <v>60</v>
      </c>
      <c r="G33" s="81" t="s">
        <v>69</v>
      </c>
      <c r="H33" s="81" t="s">
        <v>69</v>
      </c>
      <c r="I33" s="81" t="s">
        <v>69</v>
      </c>
      <c r="J33" s="81" t="s">
        <v>69</v>
      </c>
      <c r="K33" s="113" t="s">
        <v>150</v>
      </c>
      <c r="L33" s="113" t="s">
        <v>150</v>
      </c>
      <c r="M33" s="79">
        <f>S420N!H24</f>
        <v>91110.400000000009</v>
      </c>
    </row>
    <row r="34" spans="2:13" s="20" customFormat="1" ht="15" customHeight="1">
      <c r="B34" s="77">
        <v>1130</v>
      </c>
      <c r="C34" s="157" t="s">
        <v>314</v>
      </c>
      <c r="D34" s="80" t="s">
        <v>172</v>
      </c>
      <c r="E34" s="113" t="s">
        <v>150</v>
      </c>
      <c r="F34" s="85" t="s">
        <v>60</v>
      </c>
      <c r="G34" s="81" t="s">
        <v>69</v>
      </c>
      <c r="H34" s="81" t="s">
        <v>69</v>
      </c>
      <c r="I34" s="81" t="s">
        <v>69</v>
      </c>
      <c r="J34" s="81" t="s">
        <v>69</v>
      </c>
      <c r="K34" s="113" t="s">
        <v>150</v>
      </c>
      <c r="L34" s="113" t="s">
        <v>150</v>
      </c>
      <c r="M34" s="79">
        <f>S370N!H24</f>
        <v>75852.800000000003</v>
      </c>
    </row>
    <row r="35" spans="2:13" s="20" customFormat="1" ht="15" customHeight="1">
      <c r="B35" s="77">
        <v>1030</v>
      </c>
      <c r="C35" s="157" t="s">
        <v>122</v>
      </c>
      <c r="D35" s="80" t="s">
        <v>171</v>
      </c>
      <c r="E35" s="113" t="s">
        <v>150</v>
      </c>
      <c r="F35" s="81" t="s">
        <v>69</v>
      </c>
      <c r="G35" s="81" t="s">
        <v>69</v>
      </c>
      <c r="H35" s="81" t="s">
        <v>69</v>
      </c>
      <c r="I35" s="81" t="s">
        <v>69</v>
      </c>
      <c r="J35" s="81" t="s">
        <v>69</v>
      </c>
      <c r="K35" s="78" t="s">
        <v>69</v>
      </c>
      <c r="L35" s="113" t="s">
        <v>150</v>
      </c>
      <c r="M35" s="79">
        <f>'S330'!H24</f>
        <v>56806.400000000001</v>
      </c>
    </row>
    <row r="36" spans="2:13" s="20" customFormat="1" ht="15" customHeight="1">
      <c r="B36" s="77">
        <v>1020</v>
      </c>
      <c r="C36" s="157" t="s">
        <v>51</v>
      </c>
      <c r="D36" s="75" t="s">
        <v>171</v>
      </c>
      <c r="E36" s="113" t="s">
        <v>150</v>
      </c>
      <c r="F36" s="81" t="s">
        <v>69</v>
      </c>
      <c r="G36" s="78" t="s">
        <v>69</v>
      </c>
      <c r="H36" s="78" t="s">
        <v>69</v>
      </c>
      <c r="I36" s="78" t="s">
        <v>69</v>
      </c>
      <c r="J36" s="78" t="s">
        <v>69</v>
      </c>
      <c r="K36" s="78" t="s">
        <v>69</v>
      </c>
      <c r="L36" s="113" t="s">
        <v>150</v>
      </c>
      <c r="M36" s="79">
        <f>'S300'!H24</f>
        <v>52736</v>
      </c>
    </row>
    <row r="37" spans="2:13" s="20" customFormat="1" ht="15" customHeight="1">
      <c r="B37" s="77">
        <v>1010</v>
      </c>
      <c r="C37" s="157" t="s">
        <v>42</v>
      </c>
      <c r="D37" s="75" t="s">
        <v>171</v>
      </c>
      <c r="E37" s="78" t="s">
        <v>69</v>
      </c>
      <c r="F37" s="78" t="s">
        <v>69</v>
      </c>
      <c r="G37" s="78" t="s">
        <v>69</v>
      </c>
      <c r="H37" s="78" t="s">
        <v>69</v>
      </c>
      <c r="I37" s="78" t="s">
        <v>69</v>
      </c>
      <c r="J37" s="78" t="s">
        <v>69</v>
      </c>
      <c r="K37" s="78" t="s">
        <v>69</v>
      </c>
      <c r="L37" s="113" t="s">
        <v>150</v>
      </c>
      <c r="M37" s="79">
        <f>'S275'!H24</f>
        <v>46438.400000000001</v>
      </c>
    </row>
    <row r="38" spans="2:13" s="41" customFormat="1" ht="15" customHeight="1">
      <c r="B38" s="77">
        <v>1000</v>
      </c>
      <c r="C38" s="157" t="s">
        <v>14</v>
      </c>
      <c r="D38" s="75" t="s">
        <v>171</v>
      </c>
      <c r="E38" s="78" t="s">
        <v>69</v>
      </c>
      <c r="F38" s="78" t="s">
        <v>69</v>
      </c>
      <c r="G38" s="78" t="s">
        <v>69</v>
      </c>
      <c r="H38" s="78" t="s">
        <v>69</v>
      </c>
      <c r="I38" s="78" t="s">
        <v>69</v>
      </c>
      <c r="J38" s="78" t="s">
        <v>69</v>
      </c>
      <c r="K38" s="78" t="s">
        <v>69</v>
      </c>
      <c r="L38" s="78" t="s">
        <v>69</v>
      </c>
      <c r="M38" s="79">
        <f>'S250'!H24</f>
        <v>39884.800000000003</v>
      </c>
    </row>
    <row r="39" spans="2:13" s="20" customFormat="1" ht="15" customHeight="1">
      <c r="B39" s="39"/>
      <c r="C39" s="313" t="s">
        <v>261</v>
      </c>
      <c r="D39" s="313"/>
      <c r="E39" s="313"/>
      <c r="F39" s="313"/>
      <c r="G39" s="313"/>
      <c r="H39" s="313"/>
      <c r="I39" s="313"/>
      <c r="J39" s="313"/>
      <c r="K39" s="313"/>
      <c r="L39" s="313"/>
      <c r="M39" s="34"/>
    </row>
    <row r="40" spans="2:13" s="20" customFormat="1" ht="15" customHeight="1">
      <c r="B40" s="77">
        <v>1220</v>
      </c>
      <c r="C40" s="76" t="s">
        <v>264</v>
      </c>
      <c r="D40" s="75" t="s">
        <v>232</v>
      </c>
      <c r="E40" s="87"/>
      <c r="F40" s="87"/>
      <c r="G40" s="87"/>
      <c r="H40" s="87"/>
      <c r="I40" s="87"/>
      <c r="J40" s="87"/>
      <c r="K40" s="87"/>
      <c r="L40" s="87"/>
      <c r="M40" s="79">
        <f>'R460'!H25</f>
        <v>72550.400000000009</v>
      </c>
    </row>
    <row r="41" spans="2:13" s="20" customFormat="1" ht="15" customHeight="1">
      <c r="B41" s="77">
        <v>1210</v>
      </c>
      <c r="C41" s="76" t="s">
        <v>263</v>
      </c>
      <c r="D41" s="75" t="s">
        <v>232</v>
      </c>
      <c r="E41" s="87"/>
      <c r="F41" s="87"/>
      <c r="G41" s="87"/>
      <c r="H41" s="87"/>
      <c r="I41" s="87"/>
      <c r="J41" s="87"/>
      <c r="K41" s="87"/>
      <c r="L41" s="87"/>
      <c r="M41" s="79">
        <f>'R420'!H25</f>
        <v>66252.800000000003</v>
      </c>
    </row>
    <row r="42" spans="2:13" s="20" customFormat="1" ht="15" customHeight="1">
      <c r="B42" s="77">
        <v>1200</v>
      </c>
      <c r="C42" s="76" t="s">
        <v>262</v>
      </c>
      <c r="D42" s="75" t="s">
        <v>232</v>
      </c>
      <c r="E42" s="87"/>
      <c r="F42" s="87"/>
      <c r="G42" s="87"/>
      <c r="H42" s="87"/>
      <c r="I42" s="87"/>
      <c r="J42" s="87"/>
      <c r="K42" s="87"/>
      <c r="L42" s="87"/>
      <c r="M42" s="79">
        <f>'R380'!H25</f>
        <v>55936</v>
      </c>
    </row>
    <row r="43" spans="2:13" s="20" customFormat="1" ht="15" customHeight="1">
      <c r="B43" s="39"/>
      <c r="C43" s="313" t="s">
        <v>243</v>
      </c>
      <c r="D43" s="313"/>
      <c r="E43" s="313"/>
      <c r="F43" s="313"/>
      <c r="G43" s="313"/>
      <c r="H43" s="313"/>
      <c r="I43" s="313"/>
      <c r="J43" s="313"/>
      <c r="K43" s="313"/>
      <c r="L43" s="313"/>
      <c r="M43" s="34"/>
    </row>
    <row r="44" spans="2:13" s="20" customFormat="1" ht="15" customHeight="1">
      <c r="B44" s="77">
        <v>1270</v>
      </c>
      <c r="C44" s="76" t="s">
        <v>241</v>
      </c>
      <c r="D44" s="75" t="s">
        <v>232</v>
      </c>
      <c r="E44" s="87"/>
      <c r="F44" s="87"/>
      <c r="G44" s="87"/>
      <c r="H44" s="87"/>
      <c r="I44" s="87"/>
      <c r="J44" s="87"/>
      <c r="K44" s="87"/>
      <c r="L44" s="87"/>
      <c r="M44" s="79">
        <f>'C360'!H25</f>
        <v>45644.800000000003</v>
      </c>
    </row>
    <row r="45" spans="2:13" s="20" customFormat="1" ht="15" customHeight="1">
      <c r="B45" s="77">
        <v>1271</v>
      </c>
      <c r="C45" s="76" t="s">
        <v>242</v>
      </c>
      <c r="D45" s="75" t="s">
        <v>231</v>
      </c>
      <c r="E45" s="87"/>
      <c r="F45" s="87"/>
      <c r="G45" s="87"/>
      <c r="H45" s="87"/>
      <c r="I45" s="87"/>
      <c r="J45" s="87"/>
      <c r="K45" s="87"/>
      <c r="L45" s="87"/>
      <c r="M45" s="79">
        <f>'C360A'!H24</f>
        <v>48588.800000000003</v>
      </c>
    </row>
    <row r="46" spans="2:13" s="20" customFormat="1" ht="15" customHeight="1">
      <c r="B46" s="77">
        <v>1260</v>
      </c>
      <c r="C46" s="76" t="s">
        <v>239</v>
      </c>
      <c r="D46" s="75" t="s">
        <v>232</v>
      </c>
      <c r="E46" s="87"/>
      <c r="F46" s="87"/>
      <c r="G46" s="87"/>
      <c r="H46" s="87"/>
      <c r="I46" s="87"/>
      <c r="J46" s="87"/>
      <c r="K46" s="87"/>
      <c r="L46" s="87"/>
      <c r="M46" s="79">
        <f>'C330'!H25</f>
        <v>41395.200000000004</v>
      </c>
    </row>
    <row r="47" spans="2:13" s="20" customFormat="1" ht="15" customHeight="1">
      <c r="B47" s="77">
        <v>1261</v>
      </c>
      <c r="C47" s="76" t="s">
        <v>240</v>
      </c>
      <c r="D47" s="75" t="s">
        <v>231</v>
      </c>
      <c r="E47" s="87"/>
      <c r="F47" s="87"/>
      <c r="G47" s="87"/>
      <c r="H47" s="87"/>
      <c r="I47" s="87"/>
      <c r="J47" s="87"/>
      <c r="K47" s="87"/>
      <c r="L47" s="87"/>
      <c r="M47" s="86">
        <f>'C330A'!H24</f>
        <v>44134.400000000001</v>
      </c>
    </row>
    <row r="48" spans="2:13" s="20" customFormat="1" ht="15" customHeight="1">
      <c r="B48" s="77">
        <v>1250</v>
      </c>
      <c r="C48" s="76" t="s">
        <v>237</v>
      </c>
      <c r="D48" s="75" t="s">
        <v>232</v>
      </c>
      <c r="E48" s="87"/>
      <c r="F48" s="87"/>
      <c r="G48" s="87"/>
      <c r="H48" s="87"/>
      <c r="I48" s="87"/>
      <c r="J48" s="87"/>
      <c r="K48" s="87"/>
      <c r="L48" s="87"/>
      <c r="M48" s="86">
        <f>'C300'!H25</f>
        <v>38630.400000000001</v>
      </c>
    </row>
    <row r="49" spans="2:13" s="20" customFormat="1" ht="15" customHeight="1">
      <c r="B49" s="77">
        <v>1251</v>
      </c>
      <c r="C49" s="76" t="s">
        <v>238</v>
      </c>
      <c r="D49" s="75" t="s">
        <v>231</v>
      </c>
      <c r="E49" s="87"/>
      <c r="F49" s="87"/>
      <c r="G49" s="87"/>
      <c r="H49" s="87"/>
      <c r="I49" s="87"/>
      <c r="J49" s="87"/>
      <c r="K49" s="87"/>
      <c r="L49" s="87"/>
      <c r="M49" s="86">
        <f>'C300A'!H24</f>
        <v>41318.400000000001</v>
      </c>
    </row>
    <row r="50" spans="2:13" s="20" customFormat="1" ht="15" customHeight="1">
      <c r="B50" s="77">
        <v>1240</v>
      </c>
      <c r="C50" s="76" t="s">
        <v>235</v>
      </c>
      <c r="D50" s="75" t="s">
        <v>232</v>
      </c>
      <c r="E50" s="87"/>
      <c r="F50" s="87"/>
      <c r="G50" s="87"/>
      <c r="H50" s="87"/>
      <c r="I50" s="87"/>
      <c r="J50" s="87"/>
      <c r="K50" s="87"/>
      <c r="L50" s="87"/>
      <c r="M50" s="86">
        <f>'C270'!H24</f>
        <v>34304</v>
      </c>
    </row>
    <row r="51" spans="2:13" s="23" customFormat="1" ht="15" customHeight="1">
      <c r="B51" s="77">
        <v>1241</v>
      </c>
      <c r="C51" s="76" t="s">
        <v>236</v>
      </c>
      <c r="D51" s="75" t="s">
        <v>231</v>
      </c>
      <c r="E51" s="87"/>
      <c r="F51" s="87"/>
      <c r="G51" s="87"/>
      <c r="H51" s="87"/>
      <c r="I51" s="87"/>
      <c r="J51" s="87"/>
      <c r="K51" s="87"/>
      <c r="L51" s="87"/>
      <c r="M51" s="86">
        <f>'C270A'!H24</f>
        <v>37043.200000000004</v>
      </c>
    </row>
    <row r="52" spans="2:13" s="20" customFormat="1" ht="15" customHeight="1">
      <c r="B52" s="77">
        <v>1230</v>
      </c>
      <c r="C52" s="76" t="s">
        <v>233</v>
      </c>
      <c r="D52" s="75" t="s">
        <v>232</v>
      </c>
      <c r="E52" s="87"/>
      <c r="F52" s="87"/>
      <c r="G52" s="87"/>
      <c r="H52" s="87"/>
      <c r="I52" s="87"/>
      <c r="J52" s="87"/>
      <c r="K52" s="87"/>
      <c r="L52" s="87"/>
      <c r="M52" s="86">
        <f>'C240'!H24</f>
        <v>30643.200000000001</v>
      </c>
    </row>
    <row r="53" spans="2:13" s="20" customFormat="1" ht="15" customHeight="1">
      <c r="B53" s="77">
        <v>1231</v>
      </c>
      <c r="C53" s="76" t="s">
        <v>234</v>
      </c>
      <c r="D53" s="75" t="s">
        <v>231</v>
      </c>
      <c r="E53" s="87"/>
      <c r="F53" s="87"/>
      <c r="G53" s="87"/>
      <c r="H53" s="87"/>
      <c r="I53" s="87"/>
      <c r="J53" s="87"/>
      <c r="K53" s="87"/>
      <c r="L53" s="87"/>
      <c r="M53" s="86">
        <f>'C240A'!H24</f>
        <v>33792</v>
      </c>
    </row>
    <row r="54" spans="2:13" s="20" customFormat="1" ht="15" customHeight="1">
      <c r="B54" s="41"/>
      <c r="C54" s="314" t="s">
        <v>197</v>
      </c>
      <c r="D54" s="314"/>
      <c r="E54" s="314"/>
      <c r="F54" s="314"/>
      <c r="G54" s="314"/>
      <c r="H54" s="314"/>
      <c r="I54" s="314"/>
      <c r="J54" s="314"/>
      <c r="K54" s="314"/>
      <c r="L54" s="314"/>
      <c r="M54" s="117"/>
    </row>
    <row r="55" spans="2:13" s="20" customFormat="1" ht="15" customHeight="1">
      <c r="B55" s="77">
        <v>1450</v>
      </c>
      <c r="C55" s="294" t="s">
        <v>203</v>
      </c>
      <c r="D55" s="293" t="s">
        <v>209</v>
      </c>
      <c r="E55" s="87"/>
      <c r="F55" s="87"/>
      <c r="G55" s="87"/>
      <c r="H55" s="87"/>
      <c r="I55" s="87"/>
      <c r="J55" s="87"/>
      <c r="K55" s="87"/>
      <c r="L55" s="87"/>
      <c r="M55" s="86">
        <f>A550P!G24</f>
        <v>40601.600000000006</v>
      </c>
    </row>
    <row r="56" spans="2:13" s="20" customFormat="1" ht="15" customHeight="1">
      <c r="B56" s="77">
        <v>1420</v>
      </c>
      <c r="C56" s="294" t="s">
        <v>202</v>
      </c>
      <c r="D56" s="293" t="s">
        <v>208</v>
      </c>
      <c r="E56" s="87"/>
      <c r="F56" s="87"/>
      <c r="G56" s="87"/>
      <c r="H56" s="87"/>
      <c r="I56" s="87"/>
      <c r="J56" s="87"/>
      <c r="K56" s="87"/>
      <c r="L56" s="87"/>
      <c r="M56" s="86">
        <f>'A550'!G24</f>
        <v>35302.400000000001</v>
      </c>
    </row>
    <row r="57" spans="2:13" s="23" customFormat="1" ht="15" customHeight="1">
      <c r="B57" s="77">
        <v>1440</v>
      </c>
      <c r="C57" s="294" t="s">
        <v>201</v>
      </c>
      <c r="D57" s="293" t="s">
        <v>209</v>
      </c>
      <c r="E57" s="87"/>
      <c r="F57" s="87"/>
      <c r="G57" s="87"/>
      <c r="H57" s="87"/>
      <c r="I57" s="87"/>
      <c r="J57" s="87"/>
      <c r="K57" s="87"/>
      <c r="L57" s="87"/>
      <c r="M57" s="86">
        <f>SUM(A450P!G24)</f>
        <v>35993.599999999999</v>
      </c>
    </row>
    <row r="58" spans="2:13" s="40" customFormat="1" ht="15" customHeight="1">
      <c r="B58" s="77">
        <v>1410</v>
      </c>
      <c r="C58" s="294" t="s">
        <v>200</v>
      </c>
      <c r="D58" s="293" t="s">
        <v>208</v>
      </c>
      <c r="E58" s="87"/>
      <c r="F58" s="87"/>
      <c r="G58" s="87"/>
      <c r="H58" s="87"/>
      <c r="I58" s="87"/>
      <c r="J58" s="87"/>
      <c r="K58" s="87"/>
      <c r="L58" s="87"/>
      <c r="M58" s="86">
        <f>'A450'!G24</f>
        <v>31308.800000000003</v>
      </c>
    </row>
    <row r="59" spans="2:13" s="40" customFormat="1" ht="15" customHeight="1">
      <c r="B59" s="77">
        <v>1430</v>
      </c>
      <c r="C59" s="76" t="s">
        <v>199</v>
      </c>
      <c r="D59" s="75" t="s">
        <v>209</v>
      </c>
      <c r="E59" s="87"/>
      <c r="F59" s="87"/>
      <c r="G59" s="87"/>
      <c r="H59" s="87"/>
      <c r="I59" s="87"/>
      <c r="J59" s="87"/>
      <c r="K59" s="87"/>
      <c r="L59" s="87"/>
      <c r="M59" s="86">
        <f>A380P!G24</f>
        <v>32230.400000000001</v>
      </c>
    </row>
    <row r="60" spans="2:13" s="40" customFormat="1" ht="15" customHeight="1">
      <c r="B60" s="77">
        <v>1400</v>
      </c>
      <c r="C60" s="76" t="s">
        <v>198</v>
      </c>
      <c r="D60" s="75" t="s">
        <v>208</v>
      </c>
      <c r="E60" s="87"/>
      <c r="F60" s="87"/>
      <c r="G60" s="87"/>
      <c r="H60" s="87"/>
      <c r="I60" s="87"/>
      <c r="J60" s="87"/>
      <c r="K60" s="87"/>
      <c r="L60" s="87"/>
      <c r="M60" s="86">
        <f>'A380'!G24</f>
        <v>28083.200000000001</v>
      </c>
    </row>
    <row r="61" spans="2:13" s="41" customFormat="1" ht="15" customHeight="1">
      <c r="B61" s="39"/>
      <c r="C61" s="313" t="s">
        <v>359</v>
      </c>
      <c r="D61" s="313"/>
      <c r="E61" s="313"/>
      <c r="F61" s="313"/>
      <c r="G61" s="313"/>
      <c r="H61" s="313"/>
      <c r="I61" s="313"/>
      <c r="J61" s="313"/>
      <c r="K61" s="313"/>
      <c r="L61" s="313"/>
      <c r="M61" s="34"/>
    </row>
    <row r="62" spans="2:13" s="41" customFormat="1" ht="15" customHeight="1">
      <c r="B62" s="143" t="s">
        <v>369</v>
      </c>
      <c r="C62" s="143" t="s">
        <v>392</v>
      </c>
      <c r="D62" s="144" t="s">
        <v>360</v>
      </c>
      <c r="E62" s="141"/>
      <c r="F62" s="85" t="s">
        <v>60</v>
      </c>
      <c r="G62" s="85" t="s">
        <v>60</v>
      </c>
      <c r="H62" s="141" t="s">
        <v>69</v>
      </c>
      <c r="I62" s="85" t="s">
        <v>60</v>
      </c>
      <c r="J62" s="158" t="s">
        <v>526</v>
      </c>
      <c r="K62" s="141" t="s">
        <v>69</v>
      </c>
      <c r="L62" s="162" t="s">
        <v>69</v>
      </c>
      <c r="M62" s="86">
        <f>'N585'!G20</f>
        <v>285440</v>
      </c>
    </row>
    <row r="63" spans="2:13" s="23" customFormat="1" ht="15" customHeight="1">
      <c r="B63" s="39"/>
      <c r="C63" s="313" t="s">
        <v>265</v>
      </c>
      <c r="D63" s="313"/>
      <c r="E63" s="313"/>
      <c r="F63" s="313"/>
      <c r="G63" s="313"/>
      <c r="H63" s="313"/>
      <c r="I63" s="313"/>
      <c r="J63" s="313"/>
      <c r="K63" s="313"/>
      <c r="L63" s="313"/>
      <c r="M63" s="34"/>
    </row>
    <row r="64" spans="2:13" s="41" customFormat="1" ht="14.25">
      <c r="B64" s="77">
        <v>1521</v>
      </c>
      <c r="C64" s="76" t="s">
        <v>315</v>
      </c>
      <c r="D64" s="75" t="s">
        <v>275</v>
      </c>
      <c r="E64" s="87"/>
      <c r="F64" s="87"/>
      <c r="G64" s="87"/>
      <c r="H64" s="87"/>
      <c r="I64" s="87"/>
      <c r="J64" s="87"/>
      <c r="K64" s="87"/>
      <c r="L64" s="87"/>
      <c r="M64" s="79">
        <f>RG370R!G15</f>
        <v>56320</v>
      </c>
    </row>
    <row r="65" spans="2:13" s="136" customFormat="1" ht="14.25">
      <c r="B65" s="132"/>
      <c r="C65" s="133"/>
      <c r="D65" s="132"/>
      <c r="E65" s="134"/>
      <c r="F65" s="134"/>
      <c r="G65" s="134"/>
      <c r="H65" s="134"/>
      <c r="I65" s="134"/>
      <c r="J65" s="134"/>
      <c r="K65" s="134"/>
      <c r="L65" s="134"/>
      <c r="M65" s="135"/>
    </row>
    <row r="66" spans="2:13" s="137" customFormat="1" ht="15" customHeight="1"/>
    <row r="67" spans="2:13" s="23" customFormat="1" ht="15" customHeight="1">
      <c r="B67" s="310" t="s">
        <v>325</v>
      </c>
      <c r="C67" s="310"/>
      <c r="D67" s="310"/>
      <c r="E67" s="310"/>
      <c r="F67" s="310"/>
      <c r="G67" s="310"/>
      <c r="H67" s="310"/>
      <c r="I67" s="310"/>
      <c r="J67" s="310"/>
      <c r="K67" s="310"/>
      <c r="L67" s="310"/>
      <c r="M67" s="310"/>
    </row>
    <row r="68" spans="2:13" s="23" customFormat="1" ht="15" customHeight="1">
      <c r="B68" s="36"/>
      <c r="E68" s="35"/>
      <c r="F68" s="35"/>
      <c r="G68" s="35"/>
      <c r="H68" s="35"/>
      <c r="I68" s="35"/>
      <c r="J68" s="35"/>
      <c r="K68" s="35"/>
      <c r="L68" s="35"/>
    </row>
    <row r="69" spans="2:13" s="23" customFormat="1" ht="15" customHeight="1">
      <c r="E69" s="35"/>
      <c r="F69" s="35"/>
      <c r="G69" s="35"/>
      <c r="H69" s="35"/>
      <c r="I69" s="35"/>
      <c r="J69" s="35"/>
      <c r="K69" s="35"/>
      <c r="L69" s="35"/>
    </row>
    <row r="70" spans="2:13" s="23" customFormat="1" ht="15" customHeight="1">
      <c r="B70" s="36"/>
      <c r="E70" s="35"/>
      <c r="F70" s="35"/>
      <c r="G70" s="35"/>
      <c r="H70" s="35"/>
      <c r="I70" s="35"/>
      <c r="J70" s="35"/>
      <c r="K70" s="35"/>
      <c r="L70" s="35"/>
    </row>
    <row r="71" spans="2:13" s="23" customFormat="1" ht="15" customHeight="1">
      <c r="E71" s="35"/>
      <c r="F71" s="35"/>
      <c r="G71" s="35"/>
      <c r="H71" s="35"/>
      <c r="I71" s="35"/>
      <c r="J71" s="35"/>
      <c r="K71" s="35"/>
      <c r="L71" s="35"/>
    </row>
    <row r="72" spans="2:13" s="23" customFormat="1" ht="15" customHeight="1">
      <c r="B72" s="36"/>
      <c r="E72" s="35"/>
      <c r="F72" s="35"/>
      <c r="G72" s="35"/>
      <c r="H72" s="35"/>
      <c r="I72" s="35"/>
      <c r="J72" s="35"/>
      <c r="K72" s="35"/>
      <c r="L72" s="35"/>
    </row>
    <row r="73" spans="2:13" s="23" customFormat="1" ht="15" customHeight="1">
      <c r="E73" s="35"/>
      <c r="F73" s="35"/>
      <c r="G73" s="35"/>
      <c r="H73" s="35"/>
      <c r="I73" s="35"/>
      <c r="J73" s="35"/>
      <c r="K73" s="35"/>
      <c r="L73" s="35"/>
    </row>
    <row r="74" spans="2:13" s="23" customFormat="1" ht="15" customHeight="1">
      <c r="B74" s="36"/>
      <c r="E74" s="35"/>
      <c r="F74" s="35"/>
      <c r="G74" s="35"/>
      <c r="H74" s="35"/>
      <c r="I74" s="35"/>
      <c r="J74" s="35"/>
      <c r="K74" s="35"/>
      <c r="L74" s="35"/>
    </row>
    <row r="76" spans="2:13" ht="15" customHeight="1">
      <c r="B76" s="5"/>
    </row>
    <row r="78" spans="2:13" ht="15" customHeight="1">
      <c r="B78" s="5"/>
    </row>
    <row r="80" spans="2:13" ht="15" customHeight="1">
      <c r="B80" s="5"/>
    </row>
    <row r="82" spans="2:2" ht="15" customHeight="1">
      <c r="B82" s="5"/>
    </row>
  </sheetData>
  <mergeCells count="27">
    <mergeCell ref="B67:M67"/>
    <mergeCell ref="C2:C4"/>
    <mergeCell ref="C63:L63"/>
    <mergeCell ref="C43:L43"/>
    <mergeCell ref="C54:L54"/>
    <mergeCell ref="E6:E7"/>
    <mergeCell ref="J6:J7"/>
    <mergeCell ref="C8:L8"/>
    <mergeCell ref="C39:L39"/>
    <mergeCell ref="C17:L17"/>
    <mergeCell ref="C24:L24"/>
    <mergeCell ref="C31:L31"/>
    <mergeCell ref="B6:B7"/>
    <mergeCell ref="C61:L61"/>
    <mergeCell ref="C6:C7"/>
    <mergeCell ref="D6:D7"/>
    <mergeCell ref="D1:M1"/>
    <mergeCell ref="E2:H2"/>
    <mergeCell ref="E3:H3"/>
    <mergeCell ref="I3:L3"/>
    <mergeCell ref="I2:L2"/>
    <mergeCell ref="G6:G7"/>
    <mergeCell ref="H6:H7"/>
    <mergeCell ref="L6:L7"/>
    <mergeCell ref="K6:K7"/>
    <mergeCell ref="F6:F7"/>
    <mergeCell ref="I6:I7"/>
  </mergeCells>
  <hyperlinks>
    <hyperlink ref="B38:D38" location="'S250'!A1" display="'S250'!A1"/>
    <hyperlink ref="D37" location="'S250'!A1" display="'S250'!A1"/>
    <hyperlink ref="B37:D37" location="'S275'!A1" display="'S275'!A1"/>
    <hyperlink ref="D36" location="'S275'!A1" display="'S275'!A1"/>
    <hyperlink ref="B36:D36" location="'S300'!A1" display="'S300'!A1"/>
    <hyperlink ref="B35:D35" location="'S330'!A1" display="'S330'!A1"/>
    <hyperlink ref="B34:D34" location="S370N!A1" display="S370N!A1"/>
    <hyperlink ref="B33:D33" location="S420N!A1" display="S420N!A1"/>
    <hyperlink ref="B30:D30" location="S300S!A1" display="S300S!A1"/>
    <hyperlink ref="B29:D29" location="S330S!A1" display="S330S!A1"/>
    <hyperlink ref="B28:D28" location="S370NS!A1" display="S370NS!A1"/>
    <hyperlink ref="B27:D27" location="S420NS!A1" display="S420NS!A1"/>
    <hyperlink ref="B25:D25" location="S520S!A1" display="S520S!A1"/>
    <hyperlink ref="B21:D21" location="S370NL!A1" display="S370NL!A1"/>
    <hyperlink ref="B20:D20" location="S420NL!A1" display="S420NL!A1"/>
    <hyperlink ref="B16:D16" location="'G340'!A1" display="'G340'!A1"/>
    <hyperlink ref="B15:D15" location="'G380'!A1" display="'G380'!A1"/>
    <hyperlink ref="B13:D13" location="G500!R1C1" display="G500!R1C1"/>
    <hyperlink ref="B11:D11" location="'G650'!A1" display="'G650'!A1"/>
    <hyperlink ref="B60:D60" location="'A380'!A1" display="'A380'!A1"/>
    <hyperlink ref="B59:D59" location="A380P!A1" display="A380P!A1"/>
    <hyperlink ref="B52:D52" location="'C240'!A1" display="'C240'!A1"/>
    <hyperlink ref="B53:D53" location="'C240A'!A1" display="'C240A'!A1"/>
    <hyperlink ref="B50:D50" location="'C270'!A1" display="'C270'!A1"/>
    <hyperlink ref="B51:D51" location="'C270A'!A1" display="'C270A'!A1"/>
    <hyperlink ref="B48:D48" location="'C300'!A1" display="'C300'!A1"/>
    <hyperlink ref="B49:D49" location="'C300A'!A1" display="'C300A'!A1"/>
    <hyperlink ref="B46:D46" location="'C330'!A1" display="'C330'!A1"/>
    <hyperlink ref="B47:D47" location="'C330A'!A1" display="'C330A'!A1"/>
    <hyperlink ref="B44:D44" location="'C360'!A1" display="'C360'!A1"/>
    <hyperlink ref="B45:D45" location="'C360A'!A1" display="'C360A'!A1"/>
    <hyperlink ref="B42:D42" location="'R380'!A1" display="'R380'!A1"/>
    <hyperlink ref="B41:D41" location="'R420'!A1" display="'R420'!A1"/>
    <hyperlink ref="B40:D40" location="'R460'!A1" display="'R460'!A1"/>
    <hyperlink ref="C64:D64" location="RG370R!A1" display="RG370R"/>
    <hyperlink ref="B23:D23" location="S300L!A1" display="S300L!A1"/>
    <hyperlink ref="B22:D22" location="S330L!A1" display="S330L!A1"/>
    <hyperlink ref="D9" location="'G650'!A1" display="'G650'!A1"/>
    <hyperlink ref="B64:D64" location="RG370R!A1" display="RG370R!A1"/>
    <hyperlink ref="B9:D9" location="'G850'!A1" display="'G850'!A1"/>
    <hyperlink ref="B67:M67" location="'Material Colors'!A1" display="Цвет: баллона, стеклопластика и декор (варианты обивки)"/>
    <hyperlink ref="D12" location="G650LF!A1" display="G650LF!A1"/>
    <hyperlink ref="B12:D12" location="'G580'!A1" display="'G580'!A1"/>
    <hyperlink ref="B62:D62" location="'N585'!A1" display="'N585'!A1"/>
    <hyperlink ref="B18:D18" location="S520L!A1" display="S520L!A1"/>
    <hyperlink ref="B19:D19" location="S470NL!A1" display="S470NL!A1"/>
    <hyperlink ref="B26:D26" location="S470NS!A1" display="S470NS!A1"/>
    <hyperlink ref="B32:D32" location="S470N!A1" display="S470N!A1"/>
    <hyperlink ref="C14:D14" location="G480EF!A1" display="G480EF!A1"/>
    <hyperlink ref="B14:D14" location="'G420'!A1" display="'G420'!A1"/>
    <hyperlink ref="D10" location="G850GHL!A1" display="G850GHL!A1"/>
    <hyperlink ref="B10:D10" location="'G750'!A1" display="'G750'!A1"/>
    <hyperlink ref="C58" location="'A450'!A1" display="A450"/>
    <hyperlink ref="C57" location="A450P!A1" display="A450P"/>
    <hyperlink ref="C56" location="'A550'!A1" display="A550"/>
    <hyperlink ref="C55" location="A550P!A1" display="A550P"/>
    <hyperlink ref="D55" location="A550P!A1" display="Разборное каноэ с надувным настилом высокого давления, серия Professional"/>
    <hyperlink ref="D56" location="'A550'!A1" display="Разборное каноэ с надувным настилом высокого давления, серия Discovery"/>
    <hyperlink ref="D57" location="A450P!A1" display="Разборное каноэ с надувным настилом высокого давления, серия Professional"/>
    <hyperlink ref="D58" location="'A450'!A1" display="Разборное каноэ с надувным настилом высокого давления, серия Discovery"/>
    <hyperlink ref="I2:L2" r:id="rId1" display="Курс НБУ"/>
    <hyperlink ref="I2" r:id="rId2" display="Курс НБУ"/>
  </hyperlinks>
  <pageMargins left="0.24" right="0.23622047244094491" top="0.15748031496062992" bottom="0.15748031496062992" header="0.15748031496062992" footer="0.15748031496062992"/>
  <pageSetup paperSize="9" scale="55" orientation="portrait" horizontalDpi="180" verticalDpi="180" r:id="rId3"/>
  <headerFooter>
    <oddFooter>&amp;C&amp;G
&amp;"Tahoma,полужирный"&amp;8ООО "ГЕРМАНТОН"&amp;"Tahoma,обычный" - Официальный дистрибьютор GRAND Marine в Украине
тел.:  +38 (044) 229-49-25, (067) 545-80-64, (095) 328-26-15</oddFooter>
  </headerFooter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2:S57"/>
  <sheetViews>
    <sheetView showGridLines="0" zoomScaleNormal="100" workbookViewId="0">
      <pane ySplit="2" topLeftCell="A3" activePane="bottomLeft" state="frozen"/>
      <selection pane="bottomLeft" activeCell="C58" sqref="C58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0.71093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 customWidth="1"/>
    <col min="10" max="14" width="19.5703125" style="178" hidden="1" customWidth="1" outlineLevel="1"/>
    <col min="15" max="15" width="21.28515625" style="178" hidden="1" customWidth="1" outlineLevel="1"/>
    <col min="16" max="16" width="29" style="178" hidden="1" customWidth="1" outlineLevel="1"/>
    <col min="17" max="17" width="19.5703125" style="178" hidden="1" customWidth="1" outlineLevel="1"/>
    <col min="18" max="18" width="9.140625" style="178" collapsed="1"/>
    <col min="19" max="16384" width="9.140625" style="178"/>
  </cols>
  <sheetData>
    <row r="2" spans="2:19" ht="15.75" customHeight="1">
      <c r="B2" s="322" t="s">
        <v>95</v>
      </c>
      <c r="C2" s="322"/>
      <c r="D2" s="322"/>
      <c r="E2" s="322"/>
      <c r="F2" s="322"/>
      <c r="G2" s="322"/>
      <c r="H2" s="322"/>
      <c r="R2" s="321" t="s">
        <v>430</v>
      </c>
      <c r="S2" s="321"/>
    </row>
    <row r="3" spans="2:19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9" ht="15.75" hidden="1" customHeight="1" outlineLevel="1">
      <c r="B4" s="187"/>
      <c r="C4" s="325" t="s">
        <v>16</v>
      </c>
      <c r="D4" s="325"/>
      <c r="E4" s="188"/>
      <c r="F4" s="320">
        <v>520</v>
      </c>
      <c r="G4" s="320"/>
      <c r="H4" s="320"/>
    </row>
    <row r="5" spans="2:19" ht="15.75" hidden="1" customHeight="1" outlineLevel="1">
      <c r="B5" s="187"/>
      <c r="C5" s="325" t="s">
        <v>17</v>
      </c>
      <c r="D5" s="325"/>
      <c r="E5" s="188"/>
      <c r="F5" s="320">
        <v>385</v>
      </c>
      <c r="G5" s="320"/>
      <c r="H5" s="320"/>
    </row>
    <row r="6" spans="2:19" ht="15.75" hidden="1" customHeight="1" outlineLevel="1">
      <c r="B6" s="187"/>
      <c r="C6" s="325" t="s">
        <v>18</v>
      </c>
      <c r="D6" s="325"/>
      <c r="E6" s="188"/>
      <c r="F6" s="320">
        <v>220</v>
      </c>
      <c r="G6" s="320"/>
      <c r="H6" s="320"/>
    </row>
    <row r="7" spans="2:19" ht="15.75" hidden="1" customHeight="1" outlineLevel="1">
      <c r="B7" s="187"/>
      <c r="C7" s="325" t="s">
        <v>19</v>
      </c>
      <c r="D7" s="325"/>
      <c r="E7" s="188"/>
      <c r="F7" s="320">
        <v>115</v>
      </c>
      <c r="G7" s="320"/>
      <c r="H7" s="320"/>
    </row>
    <row r="8" spans="2:19" ht="15.75" hidden="1" customHeight="1" outlineLevel="1">
      <c r="B8" s="187"/>
      <c r="C8" s="325" t="s">
        <v>20</v>
      </c>
      <c r="D8" s="325"/>
      <c r="E8" s="188"/>
      <c r="F8" s="320">
        <v>50</v>
      </c>
      <c r="G8" s="320"/>
      <c r="H8" s="320"/>
    </row>
    <row r="9" spans="2:19" ht="15.75" hidden="1" customHeight="1" outlineLevel="1">
      <c r="B9" s="187"/>
      <c r="C9" s="325" t="s">
        <v>36</v>
      </c>
      <c r="D9" s="325"/>
      <c r="E9" s="188"/>
      <c r="F9" s="320">
        <v>285</v>
      </c>
      <c r="G9" s="320"/>
      <c r="H9" s="320"/>
    </row>
    <row r="10" spans="2:19" ht="15.75" hidden="1" customHeight="1" outlineLevel="1">
      <c r="B10" s="187"/>
      <c r="C10" s="325" t="s">
        <v>21</v>
      </c>
      <c r="D10" s="325"/>
      <c r="E10" s="188"/>
      <c r="F10" s="320">
        <v>1000</v>
      </c>
      <c r="G10" s="320"/>
      <c r="H10" s="320"/>
    </row>
    <row r="11" spans="2:19" ht="15.75" hidden="1" customHeight="1" outlineLevel="1">
      <c r="B11" s="187"/>
      <c r="C11" s="325" t="s">
        <v>22</v>
      </c>
      <c r="D11" s="325"/>
      <c r="E11" s="188"/>
      <c r="F11" s="320">
        <v>9</v>
      </c>
      <c r="G11" s="320"/>
      <c r="H11" s="320"/>
    </row>
    <row r="12" spans="2:19" ht="15.75" hidden="1" customHeight="1" outlineLevel="1">
      <c r="B12" s="187"/>
      <c r="C12" s="325" t="s">
        <v>23</v>
      </c>
      <c r="D12" s="325"/>
      <c r="E12" s="188"/>
      <c r="F12" s="320">
        <v>5</v>
      </c>
      <c r="G12" s="320"/>
      <c r="H12" s="320"/>
    </row>
    <row r="13" spans="2:19" ht="15.75" hidden="1" customHeight="1" outlineLevel="1">
      <c r="B13" s="187"/>
      <c r="C13" s="325" t="s">
        <v>24</v>
      </c>
      <c r="D13" s="325"/>
      <c r="E13" s="188"/>
      <c r="F13" s="320">
        <v>70</v>
      </c>
      <c r="G13" s="320"/>
      <c r="H13" s="320"/>
    </row>
    <row r="14" spans="2:19" ht="15.75" hidden="1" customHeight="1" outlineLevel="1">
      <c r="B14" s="187"/>
      <c r="C14" s="325" t="s">
        <v>25</v>
      </c>
      <c r="D14" s="325"/>
      <c r="E14" s="188"/>
      <c r="F14" s="320">
        <v>100</v>
      </c>
      <c r="G14" s="320"/>
      <c r="H14" s="320"/>
    </row>
    <row r="15" spans="2:19" ht="15.75" hidden="1" customHeight="1" outlineLevel="1">
      <c r="B15" s="187"/>
      <c r="C15" s="325" t="s">
        <v>26</v>
      </c>
      <c r="D15" s="325"/>
      <c r="E15" s="188"/>
      <c r="F15" s="320">
        <v>175</v>
      </c>
      <c r="G15" s="320"/>
      <c r="H15" s="320"/>
    </row>
    <row r="16" spans="2:19" ht="15.75" hidden="1" customHeight="1" outlineLevel="1">
      <c r="B16" s="187"/>
      <c r="C16" s="325" t="s">
        <v>27</v>
      </c>
      <c r="D16" s="325"/>
      <c r="E16" s="188"/>
      <c r="F16" s="320">
        <v>508</v>
      </c>
      <c r="G16" s="320"/>
      <c r="H16" s="320"/>
    </row>
    <row r="17" spans="2:17" ht="15.75" hidden="1" customHeight="1" outlineLevel="1">
      <c r="B17" s="187"/>
      <c r="C17" s="325" t="s">
        <v>28</v>
      </c>
      <c r="D17" s="325"/>
      <c r="E17" s="188"/>
      <c r="F17" s="320" t="s">
        <v>54</v>
      </c>
      <c r="G17" s="320"/>
      <c r="H17" s="320"/>
    </row>
    <row r="18" spans="2:17" ht="15.75" hidden="1" customHeight="1" outlineLevel="1">
      <c r="B18" s="187"/>
      <c r="C18" s="325" t="s">
        <v>30</v>
      </c>
      <c r="D18" s="325"/>
      <c r="E18" s="188"/>
      <c r="F18" s="320" t="s">
        <v>31</v>
      </c>
      <c r="G18" s="320"/>
      <c r="H18" s="320"/>
    </row>
    <row r="19" spans="2:17" ht="15.75" hidden="1" customHeight="1" outlineLevel="1">
      <c r="B19" s="187"/>
      <c r="C19" s="325" t="s">
        <v>37</v>
      </c>
      <c r="D19" s="325"/>
      <c r="E19" s="188"/>
      <c r="F19" s="320" t="s">
        <v>49</v>
      </c>
      <c r="G19" s="320"/>
      <c r="H19" s="320"/>
    </row>
    <row r="20" spans="2:17" ht="15.75" hidden="1" customHeight="1" outlineLevel="1">
      <c r="B20" s="187"/>
      <c r="C20" s="324" t="s">
        <v>159</v>
      </c>
      <c r="D20" s="324"/>
      <c r="E20" s="188"/>
      <c r="F20" s="320" t="s">
        <v>59</v>
      </c>
      <c r="G20" s="320"/>
      <c r="H20" s="320"/>
    </row>
    <row r="21" spans="2:17" ht="15.75" hidden="1" customHeight="1" outlineLevel="1">
      <c r="B21" s="187"/>
      <c r="C21" s="324" t="s">
        <v>160</v>
      </c>
      <c r="D21" s="324"/>
      <c r="E21" s="188"/>
      <c r="F21" s="320" t="s">
        <v>166</v>
      </c>
      <c r="G21" s="320"/>
      <c r="H21" s="320"/>
    </row>
    <row r="22" spans="2:17" ht="15.75" hidden="1" customHeight="1" outlineLevel="1">
      <c r="B22" s="187"/>
      <c r="C22" s="324" t="s">
        <v>162</v>
      </c>
      <c r="D22" s="324"/>
      <c r="E22" s="188"/>
      <c r="F22" s="320" t="s">
        <v>164</v>
      </c>
      <c r="G22" s="320"/>
      <c r="H22" s="320"/>
    </row>
    <row r="23" spans="2:17" ht="15.75" hidden="1" customHeight="1" outlineLevel="1">
      <c r="B23" s="187"/>
      <c r="C23" s="324" t="s">
        <v>35</v>
      </c>
      <c r="D23" s="324"/>
      <c r="E23" s="188"/>
      <c r="F23" s="320">
        <v>350</v>
      </c>
      <c r="G23" s="320"/>
      <c r="H23" s="320"/>
    </row>
    <row r="24" spans="2:17" ht="15.75" customHeight="1" collapsed="1">
      <c r="B24" s="57"/>
      <c r="C24" s="60"/>
      <c r="D24" s="60"/>
      <c r="E24" s="98"/>
      <c r="F24" s="60"/>
      <c r="G24" s="60"/>
      <c r="H24" s="59"/>
    </row>
    <row r="25" spans="2:17" ht="15.75" customHeight="1" outlineLevel="1">
      <c r="B25" s="49" t="s">
        <v>39</v>
      </c>
      <c r="C25" s="50" t="s">
        <v>44</v>
      </c>
      <c r="D25" s="50"/>
      <c r="E25" s="56" t="s">
        <v>1</v>
      </c>
      <c r="F25" s="50" t="s">
        <v>1</v>
      </c>
      <c r="G25" s="50" t="s">
        <v>40</v>
      </c>
      <c r="H25" s="51" t="s">
        <v>41</v>
      </c>
    </row>
    <row r="26" spans="2:17" ht="15.75" customHeight="1" outlineLevel="1">
      <c r="B26" s="289">
        <v>1122</v>
      </c>
      <c r="C26" s="280" t="s">
        <v>134</v>
      </c>
      <c r="D26" s="280"/>
      <c r="E26" s="202">
        <v>8240</v>
      </c>
      <c r="F26" s="203">
        <f>E26*'Прайс-лист'!I3*(1-'Прайс-лист'!$E$3)</f>
        <v>210944</v>
      </c>
      <c r="G26" s="289"/>
      <c r="H26" s="204">
        <f>F26</f>
        <v>210944</v>
      </c>
    </row>
    <row r="27" spans="2:17" ht="15.75" hidden="1" customHeight="1" outlineLevel="2">
      <c r="B27" s="214"/>
      <c r="C27" s="17" t="s">
        <v>343</v>
      </c>
      <c r="D27" s="17"/>
      <c r="E27" s="17"/>
      <c r="F27" s="17"/>
      <c r="G27" s="17"/>
      <c r="H27" s="17"/>
    </row>
    <row r="28" spans="2:17" ht="318.75" hidden="1" customHeight="1" outlineLevel="2">
      <c r="B28" s="206"/>
      <c r="C28" s="319" t="s">
        <v>584</v>
      </c>
      <c r="D28" s="319"/>
      <c r="E28" s="319"/>
      <c r="F28" s="319"/>
      <c r="G28" s="319"/>
      <c r="H28" s="319"/>
    </row>
    <row r="29" spans="2:17" ht="15.75" customHeight="1" outlineLevel="1" collapsed="1">
      <c r="C29" s="17" t="s">
        <v>381</v>
      </c>
      <c r="D29" s="17"/>
      <c r="E29" s="17"/>
      <c r="F29" s="17"/>
      <c r="G29" s="17"/>
      <c r="H29" s="17"/>
    </row>
    <row r="30" spans="2:17" ht="15.75" customHeight="1" outlineLevel="1">
      <c r="B30" s="289">
        <v>2475</v>
      </c>
      <c r="C30" s="287" t="s">
        <v>3</v>
      </c>
      <c r="D30" s="208" t="s">
        <v>281</v>
      </c>
      <c r="E30" s="237">
        <v>366</v>
      </c>
      <c r="F30" s="203">
        <f>E30*'Прайс-лист'!I3*(1-'Прайс-лист'!$E$3)</f>
        <v>9369.6</v>
      </c>
      <c r="G30" s="205">
        <v>0</v>
      </c>
      <c r="H30" s="204">
        <f>F30*G30</f>
        <v>0</v>
      </c>
      <c r="J30" s="123" t="s">
        <v>281</v>
      </c>
      <c r="K30" s="123" t="s">
        <v>281</v>
      </c>
      <c r="L30" s="123" t="s">
        <v>281</v>
      </c>
      <c r="M30" s="123" t="s">
        <v>281</v>
      </c>
      <c r="N30" s="123" t="s">
        <v>281</v>
      </c>
      <c r="O30" s="123" t="s">
        <v>281</v>
      </c>
      <c r="P30" s="123" t="s">
        <v>427</v>
      </c>
      <c r="Q30" s="123" t="s">
        <v>281</v>
      </c>
    </row>
    <row r="31" spans="2:17" ht="15.75" customHeight="1" outlineLevel="1">
      <c r="B31" s="244"/>
      <c r="C31" s="281" t="s">
        <v>479</v>
      </c>
      <c r="D31" s="221" t="s">
        <v>281</v>
      </c>
      <c r="E31" s="237">
        <v>23</v>
      </c>
      <c r="F31" s="203">
        <f>E31*'Прайс-лист'!I3*(1-'Прайс-лист'!$E$3)</f>
        <v>588.80000000000007</v>
      </c>
      <c r="G31" s="205">
        <v>0</v>
      </c>
      <c r="H31" s="204">
        <f t="shared" ref="H31:H37" si="0">F31*G31</f>
        <v>0</v>
      </c>
      <c r="J31" s="125" t="s">
        <v>337</v>
      </c>
      <c r="K31" s="127" t="s">
        <v>478</v>
      </c>
      <c r="L31" s="123" t="s">
        <v>339</v>
      </c>
      <c r="M31" s="127" t="s">
        <v>563</v>
      </c>
      <c r="N31" s="127" t="s">
        <v>466</v>
      </c>
      <c r="O31" s="149" t="s">
        <v>417</v>
      </c>
      <c r="P31" s="149" t="s">
        <v>421</v>
      </c>
      <c r="Q31" s="127" t="s">
        <v>400</v>
      </c>
    </row>
    <row r="32" spans="2:17" ht="15.75" customHeight="1" outlineLevel="1">
      <c r="B32" s="289">
        <v>2127</v>
      </c>
      <c r="C32" s="281" t="s">
        <v>483</v>
      </c>
      <c r="D32" s="221" t="s">
        <v>281</v>
      </c>
      <c r="E32" s="237">
        <v>177</v>
      </c>
      <c r="F32" s="203">
        <f>E32*'Прайс-лист'!I3*(1-'Прайс-лист'!$E$3)</f>
        <v>4531.2</v>
      </c>
      <c r="G32" s="205">
        <v>0</v>
      </c>
      <c r="H32" s="203">
        <f>F32*G32</f>
        <v>0</v>
      </c>
      <c r="J32" s="125" t="s">
        <v>384</v>
      </c>
      <c r="K32" s="123" t="s">
        <v>475</v>
      </c>
      <c r="L32" s="125" t="s">
        <v>337</v>
      </c>
      <c r="M32" s="125" t="s">
        <v>464</v>
      </c>
      <c r="N32" s="125" t="s">
        <v>467</v>
      </c>
      <c r="O32" s="149" t="s">
        <v>418</v>
      </c>
      <c r="P32" s="149" t="s">
        <v>422</v>
      </c>
      <c r="Q32" s="123" t="s">
        <v>399</v>
      </c>
    </row>
    <row r="33" spans="1:17" ht="15.75" customHeight="1" outlineLevel="1">
      <c r="B33" s="289"/>
      <c r="C33" s="281" t="s">
        <v>490</v>
      </c>
      <c r="D33" s="221" t="s">
        <v>281</v>
      </c>
      <c r="E33" s="237">
        <v>2690</v>
      </c>
      <c r="F33" s="203">
        <f>E33*'Прайс-лист'!I3*(1-'Прайс-лист'!$E$3)</f>
        <v>68864</v>
      </c>
      <c r="G33" s="205">
        <v>0</v>
      </c>
      <c r="H33" s="203">
        <f>F33*G33</f>
        <v>0</v>
      </c>
      <c r="J33" s="125" t="s">
        <v>383</v>
      </c>
      <c r="K33" s="130" t="s">
        <v>476</v>
      </c>
      <c r="L33" s="124"/>
      <c r="M33" s="125" t="s">
        <v>465</v>
      </c>
      <c r="N33" s="125" t="s">
        <v>468</v>
      </c>
      <c r="O33" s="142"/>
      <c r="P33" s="149" t="s">
        <v>423</v>
      </c>
      <c r="Q33" s="126"/>
    </row>
    <row r="34" spans="1:17" ht="15.75" customHeight="1" outlineLevel="1">
      <c r="B34" s="289"/>
      <c r="C34" s="281" t="s">
        <v>489</v>
      </c>
      <c r="D34" s="221" t="s">
        <v>281</v>
      </c>
      <c r="E34" s="237">
        <v>3733</v>
      </c>
      <c r="F34" s="203">
        <f>E34*'Прайс-лист'!I3*(1-'Прайс-лист'!$E$3)</f>
        <v>95564.800000000003</v>
      </c>
      <c r="G34" s="205">
        <v>0</v>
      </c>
      <c r="H34" s="204">
        <f>F34*G34</f>
        <v>0</v>
      </c>
      <c r="J34" s="127" t="s">
        <v>338</v>
      </c>
      <c r="K34" s="124" t="s">
        <v>481</v>
      </c>
      <c r="L34" s="130"/>
      <c r="M34" s="130"/>
      <c r="N34" s="130"/>
      <c r="O34" s="125"/>
      <c r="P34" s="149" t="s">
        <v>424</v>
      </c>
      <c r="Q34" s="125"/>
    </row>
    <row r="35" spans="1:17" ht="15.75" customHeight="1" outlineLevel="1">
      <c r="B35" s="289">
        <v>2004</v>
      </c>
      <c r="C35" s="281" t="s">
        <v>283</v>
      </c>
      <c r="D35" s="221" t="s">
        <v>281</v>
      </c>
      <c r="E35" s="237">
        <v>0</v>
      </c>
      <c r="F35" s="203">
        <f>E35*'Прайс-лист'!I3*(1-'Прайс-лист'!$E$3)</f>
        <v>0</v>
      </c>
      <c r="G35" s="205">
        <v>0</v>
      </c>
      <c r="H35" s="204">
        <f t="shared" si="0"/>
        <v>0</v>
      </c>
      <c r="J35" s="127" t="s">
        <v>339</v>
      </c>
      <c r="K35" s="156" t="s">
        <v>352</v>
      </c>
      <c r="L35" s="130"/>
      <c r="M35" s="130"/>
      <c r="N35" s="130"/>
      <c r="O35" s="126"/>
      <c r="P35" s="149" t="s">
        <v>425</v>
      </c>
      <c r="Q35" s="127"/>
    </row>
    <row r="36" spans="1:17" ht="15.75" customHeight="1" outlineLevel="1">
      <c r="B36" s="289">
        <v>3056</v>
      </c>
      <c r="C36" s="280" t="s">
        <v>282</v>
      </c>
      <c r="D36" s="221" t="s">
        <v>281</v>
      </c>
      <c r="E36" s="237">
        <v>119</v>
      </c>
      <c r="F36" s="203">
        <f>E36*'Прайс-лист'!I3*(1-'Прайс-лист'!$E$3)</f>
        <v>3046.4</v>
      </c>
      <c r="G36" s="205">
        <v>0</v>
      </c>
      <c r="H36" s="204">
        <f t="shared" si="0"/>
        <v>0</v>
      </c>
      <c r="J36" s="127"/>
      <c r="K36" s="156" t="s">
        <v>480</v>
      </c>
      <c r="L36" s="127"/>
      <c r="M36" s="127"/>
      <c r="N36" s="127"/>
      <c r="O36" s="126"/>
      <c r="P36" s="149"/>
      <c r="Q36" s="127"/>
    </row>
    <row r="37" spans="1:17" ht="15.75" customHeight="1" outlineLevel="1">
      <c r="B37" s="284" t="s">
        <v>395</v>
      </c>
      <c r="C37" s="285" t="s">
        <v>398</v>
      </c>
      <c r="D37" s="221" t="s">
        <v>281</v>
      </c>
      <c r="E37" s="209">
        <v>0</v>
      </c>
      <c r="F37" s="203">
        <f>E37*'Прайс-лист'!I3*(1-'Прайс-лист'!$E$3)</f>
        <v>0</v>
      </c>
      <c r="G37" s="205">
        <v>0</v>
      </c>
      <c r="H37" s="204">
        <f t="shared" si="0"/>
        <v>0</v>
      </c>
      <c r="O37" s="181"/>
      <c r="Q37" s="127"/>
    </row>
    <row r="38" spans="1:17" ht="15.75" customHeight="1" outlineLevel="1">
      <c r="C38" s="219" t="s">
        <v>4</v>
      </c>
      <c r="D38" s="219"/>
      <c r="E38" s="219"/>
      <c r="F38" s="219"/>
      <c r="G38" s="219"/>
      <c r="H38" s="219"/>
      <c r="J38" s="74"/>
      <c r="K38" s="66"/>
      <c r="L38" s="66"/>
      <c r="M38" s="128"/>
      <c r="N38" s="128"/>
      <c r="O38" s="181"/>
      <c r="Q38" s="127"/>
    </row>
    <row r="39" spans="1:17" ht="15.75" customHeight="1" outlineLevel="1">
      <c r="A39" s="182"/>
      <c r="B39" s="284">
        <v>4144</v>
      </c>
      <c r="C39" s="211" t="s">
        <v>428</v>
      </c>
      <c r="D39" s="211"/>
      <c r="E39" s="238">
        <v>23</v>
      </c>
      <c r="F39" s="203">
        <f>E39*'Прайс-лист'!I3*(1-'Прайс-лист'!$E$3)</f>
        <v>588.80000000000007</v>
      </c>
      <c r="G39" s="205">
        <v>0</v>
      </c>
      <c r="H39" s="204">
        <f t="shared" ref="H39:H56" si="1">F39*G39</f>
        <v>0</v>
      </c>
    </row>
    <row r="40" spans="1:17" ht="15.75" customHeight="1" outlineLevel="1">
      <c r="A40" s="182"/>
      <c r="B40" s="284">
        <v>2425</v>
      </c>
      <c r="C40" s="207" t="s">
        <v>559</v>
      </c>
      <c r="D40" s="211"/>
      <c r="E40" s="238">
        <v>414</v>
      </c>
      <c r="F40" s="203">
        <f>E40*'Прайс-лист'!I3*(1-'Прайс-лист'!$E$3)</f>
        <v>10598.400000000001</v>
      </c>
      <c r="G40" s="205">
        <v>0</v>
      </c>
      <c r="H40" s="204">
        <f t="shared" si="1"/>
        <v>0</v>
      </c>
    </row>
    <row r="41" spans="1:17" ht="15.75" customHeight="1" outlineLevel="1">
      <c r="A41" s="182"/>
      <c r="B41" s="284">
        <v>2325</v>
      </c>
      <c r="C41" s="207" t="s">
        <v>92</v>
      </c>
      <c r="D41" s="211"/>
      <c r="E41" s="238">
        <v>354</v>
      </c>
      <c r="F41" s="203">
        <f>E41*'Прайс-лист'!I3*(1-'Прайс-лист'!$E$3)</f>
        <v>9062.4</v>
      </c>
      <c r="G41" s="205">
        <v>0</v>
      </c>
      <c r="H41" s="204">
        <f>F41*G41</f>
        <v>0</v>
      </c>
    </row>
    <row r="42" spans="1:17" ht="15.75" customHeight="1" outlineLevel="1">
      <c r="A42" s="182"/>
      <c r="B42" s="282">
        <v>3057</v>
      </c>
      <c r="C42" s="281" t="s">
        <v>298</v>
      </c>
      <c r="D42" s="280"/>
      <c r="E42" s="237">
        <v>49</v>
      </c>
      <c r="F42" s="203">
        <f>E42*'Прайс-лист'!I3*(1-'Прайс-лист'!$E$3)</f>
        <v>1254.4000000000001</v>
      </c>
      <c r="G42" s="282">
        <f>IF(G36*G41,1,0)</f>
        <v>0</v>
      </c>
      <c r="H42" s="204">
        <f>F42*G42</f>
        <v>0</v>
      </c>
    </row>
    <row r="43" spans="1:17" ht="15.75" customHeight="1" outlineLevel="1">
      <c r="A43" s="182"/>
      <c r="B43" s="278">
        <v>250701</v>
      </c>
      <c r="C43" s="207" t="s">
        <v>70</v>
      </c>
      <c r="D43" s="211"/>
      <c r="E43" s="238">
        <v>941</v>
      </c>
      <c r="F43" s="203">
        <f>E43*'Прайс-лист'!I3*(1-'Прайс-лист'!$E$3)</f>
        <v>24089.600000000002</v>
      </c>
      <c r="G43" s="205">
        <v>0</v>
      </c>
      <c r="H43" s="204">
        <f t="shared" si="1"/>
        <v>0</v>
      </c>
    </row>
    <row r="44" spans="1:17" ht="15.75" customHeight="1" outlineLevel="1">
      <c r="A44" s="182"/>
      <c r="B44" s="278">
        <v>2702</v>
      </c>
      <c r="C44" s="207" t="s">
        <v>76</v>
      </c>
      <c r="D44" s="211"/>
      <c r="E44" s="238">
        <v>590</v>
      </c>
      <c r="F44" s="203">
        <f>E44*'Прайс-лист'!I3*(1-'Прайс-лист'!$E$3)</f>
        <v>15104</v>
      </c>
      <c r="G44" s="205">
        <v>0</v>
      </c>
      <c r="H44" s="204">
        <f t="shared" si="1"/>
        <v>0</v>
      </c>
    </row>
    <row r="45" spans="1:17" ht="15.75" customHeight="1" outlineLevel="1">
      <c r="A45" s="182"/>
      <c r="B45" s="278">
        <v>2701</v>
      </c>
      <c r="C45" s="207" t="s">
        <v>460</v>
      </c>
      <c r="D45" s="211"/>
      <c r="E45" s="238">
        <v>528</v>
      </c>
      <c r="F45" s="203">
        <f>E45*'Прайс-лист'!I3*(1-'Прайс-лист'!$E$3)</f>
        <v>13516.800000000001</v>
      </c>
      <c r="G45" s="205">
        <v>0</v>
      </c>
      <c r="H45" s="204">
        <f t="shared" si="1"/>
        <v>0</v>
      </c>
    </row>
    <row r="46" spans="1:17" ht="15.75" customHeight="1" outlineLevel="1">
      <c r="A46" s="182"/>
      <c r="B46" s="278">
        <v>2603</v>
      </c>
      <c r="C46" s="207" t="s">
        <v>82</v>
      </c>
      <c r="D46" s="211"/>
      <c r="E46" s="238">
        <v>1008</v>
      </c>
      <c r="F46" s="203">
        <f>E46*'Прайс-лист'!I3*(1-'Прайс-лист'!$E$3)</f>
        <v>25804.800000000003</v>
      </c>
      <c r="G46" s="205">
        <v>0</v>
      </c>
      <c r="H46" s="204">
        <f>F46*G46</f>
        <v>0</v>
      </c>
    </row>
    <row r="47" spans="1:17" ht="15.75" customHeight="1" outlineLevel="1">
      <c r="A47" s="182"/>
      <c r="B47" s="278">
        <v>2601</v>
      </c>
      <c r="C47" s="207" t="s">
        <v>83</v>
      </c>
      <c r="D47" s="211"/>
      <c r="E47" s="238">
        <v>101</v>
      </c>
      <c r="F47" s="203">
        <f>E47*'Прайс-лист'!I3*(1-'Прайс-лист'!$E$3)</f>
        <v>2585.6000000000004</v>
      </c>
      <c r="G47" s="205">
        <v>0</v>
      </c>
      <c r="H47" s="204">
        <f>F47*G47</f>
        <v>0</v>
      </c>
    </row>
    <row r="48" spans="1:17" ht="15.75" customHeight="1" outlineLevel="1">
      <c r="A48" s="182"/>
      <c r="B48" s="284">
        <v>2422</v>
      </c>
      <c r="C48" s="207" t="s">
        <v>47</v>
      </c>
      <c r="D48" s="211"/>
      <c r="E48" s="238">
        <v>510</v>
      </c>
      <c r="F48" s="203">
        <f>E48*'Прайс-лист'!I3*(1-'Прайс-лист'!$E$3)</f>
        <v>13056</v>
      </c>
      <c r="G48" s="205">
        <v>0</v>
      </c>
      <c r="H48" s="204">
        <f t="shared" si="1"/>
        <v>0</v>
      </c>
    </row>
    <row r="49" spans="1:8" ht="15.75" customHeight="1" outlineLevel="1">
      <c r="A49" s="182"/>
      <c r="B49" s="284">
        <v>2939</v>
      </c>
      <c r="C49" s="207" t="s">
        <v>6</v>
      </c>
      <c r="D49" s="211"/>
      <c r="E49" s="238">
        <v>174</v>
      </c>
      <c r="F49" s="203">
        <f>E49*'Прайс-лист'!I3*(1-'Прайс-лист'!$E$3)</f>
        <v>4454.4000000000005</v>
      </c>
      <c r="G49" s="205">
        <v>0</v>
      </c>
      <c r="H49" s="204">
        <f t="shared" si="1"/>
        <v>0</v>
      </c>
    </row>
    <row r="50" spans="1:8" ht="15.75" customHeight="1" outlineLevel="1">
      <c r="A50" s="182"/>
      <c r="B50" s="284">
        <v>2940</v>
      </c>
      <c r="C50" s="207" t="s">
        <v>7</v>
      </c>
      <c r="D50" s="211"/>
      <c r="E50" s="238">
        <v>213</v>
      </c>
      <c r="F50" s="203">
        <f>E50*'Прайс-лист'!I3*(1-'Прайс-лист'!$E$3)</f>
        <v>5452.8</v>
      </c>
      <c r="G50" s="205">
        <v>0</v>
      </c>
      <c r="H50" s="204">
        <f t="shared" si="1"/>
        <v>0</v>
      </c>
    </row>
    <row r="51" spans="1:8" ht="15.75" customHeight="1" outlineLevel="1">
      <c r="A51" s="182"/>
      <c r="B51" s="278">
        <v>2865</v>
      </c>
      <c r="C51" s="207" t="s">
        <v>8</v>
      </c>
      <c r="D51" s="211"/>
      <c r="E51" s="238">
        <v>532</v>
      </c>
      <c r="F51" s="203">
        <f>E51*'Прайс-лист'!I3*(1-'Прайс-лист'!$E$3)</f>
        <v>13619.2</v>
      </c>
      <c r="G51" s="205">
        <v>0</v>
      </c>
      <c r="H51" s="204">
        <f t="shared" si="1"/>
        <v>0</v>
      </c>
    </row>
    <row r="52" spans="1:8" ht="15.75" customHeight="1" outlineLevel="1">
      <c r="A52" s="182"/>
      <c r="B52" s="278">
        <v>286501</v>
      </c>
      <c r="C52" s="281" t="s">
        <v>284</v>
      </c>
      <c r="D52" s="280"/>
      <c r="E52" s="238">
        <v>532</v>
      </c>
      <c r="F52" s="203">
        <f>E52*'Прайс-лист'!I3*(1-'Прайс-лист'!$E$3)</f>
        <v>13619.2</v>
      </c>
      <c r="G52" s="205">
        <v>0</v>
      </c>
      <c r="H52" s="204">
        <f t="shared" si="1"/>
        <v>0</v>
      </c>
    </row>
    <row r="53" spans="1:8" ht="15.75" customHeight="1" outlineLevel="1">
      <c r="A53" s="182"/>
      <c r="B53" s="278">
        <v>2879</v>
      </c>
      <c r="C53" s="207" t="s">
        <v>96</v>
      </c>
      <c r="D53" s="211"/>
      <c r="E53" s="238">
        <v>101</v>
      </c>
      <c r="F53" s="203">
        <f>E53*'Прайс-лист'!I3*(1-'Прайс-лист'!$E$3)</f>
        <v>2585.6000000000004</v>
      </c>
      <c r="G53" s="205">
        <v>0</v>
      </c>
      <c r="H53" s="204">
        <f t="shared" si="1"/>
        <v>0</v>
      </c>
    </row>
    <row r="54" spans="1:8" ht="15.75" customHeight="1" outlineLevel="1">
      <c r="A54" s="182"/>
      <c r="B54" s="278">
        <v>2900</v>
      </c>
      <c r="C54" s="207" t="s">
        <v>357</v>
      </c>
      <c r="D54" s="211"/>
      <c r="E54" s="238">
        <v>89</v>
      </c>
      <c r="F54" s="203">
        <f>E54*'Прайс-лист'!I3*(1-'Прайс-лист'!$E$3)</f>
        <v>2278.4</v>
      </c>
      <c r="G54" s="205">
        <v>0</v>
      </c>
      <c r="H54" s="204">
        <f t="shared" si="1"/>
        <v>0</v>
      </c>
    </row>
    <row r="55" spans="1:8" ht="15.75" customHeight="1" outlineLevel="1">
      <c r="A55" s="182"/>
      <c r="B55" s="278">
        <v>2392</v>
      </c>
      <c r="C55" s="207" t="s">
        <v>566</v>
      </c>
      <c r="D55" s="211"/>
      <c r="E55" s="238">
        <v>655</v>
      </c>
      <c r="F55" s="203">
        <f>E55*'Прайс-лист'!I3*(1-'Прайс-лист'!$E$3)</f>
        <v>16768</v>
      </c>
      <c r="G55" s="205">
        <v>0</v>
      </c>
      <c r="H55" s="204">
        <f t="shared" si="1"/>
        <v>0</v>
      </c>
    </row>
    <row r="56" spans="1:8" ht="15.75" customHeight="1" outlineLevel="1">
      <c r="A56" s="182"/>
      <c r="B56" s="284">
        <v>2397</v>
      </c>
      <c r="C56" s="207" t="s">
        <v>569</v>
      </c>
      <c r="D56" s="211"/>
      <c r="E56" s="238">
        <v>926</v>
      </c>
      <c r="F56" s="203">
        <f>E56*'Прайс-лист'!I3*(1-'Прайс-лист'!$E$3)</f>
        <v>23705.600000000002</v>
      </c>
      <c r="G56" s="205">
        <v>0</v>
      </c>
      <c r="H56" s="204">
        <f t="shared" si="1"/>
        <v>0</v>
      </c>
    </row>
    <row r="57" spans="1:8" ht="15.75" customHeight="1">
      <c r="B57" s="3"/>
      <c r="C57" s="290"/>
      <c r="D57" s="290"/>
      <c r="E57" s="96"/>
      <c r="F57" s="1"/>
      <c r="G57" s="17" t="s">
        <v>9</v>
      </c>
      <c r="H57" s="95">
        <f>SUM(H26:H56)</f>
        <v>210944</v>
      </c>
    </row>
  </sheetData>
  <sortState ref="A37:H55">
    <sortCondition ref="A37"/>
  </sortState>
  <mergeCells count="44">
    <mergeCell ref="F19:H19"/>
    <mergeCell ref="F20:H20"/>
    <mergeCell ref="F21:H21"/>
    <mergeCell ref="F22:H22"/>
    <mergeCell ref="F23:H23"/>
    <mergeCell ref="C7:D7"/>
    <mergeCell ref="C21:D21"/>
    <mergeCell ref="C22:D22"/>
    <mergeCell ref="C23:D23"/>
    <mergeCell ref="C18:D18"/>
    <mergeCell ref="C19:D19"/>
    <mergeCell ref="C20:D20"/>
    <mergeCell ref="F17:H17"/>
    <mergeCell ref="C17:D17"/>
    <mergeCell ref="R2:S2"/>
    <mergeCell ref="C13:D13"/>
    <mergeCell ref="C14:D14"/>
    <mergeCell ref="C15:D15"/>
    <mergeCell ref="B2:H2"/>
    <mergeCell ref="B3:H3"/>
    <mergeCell ref="C9:D9"/>
    <mergeCell ref="C10:D10"/>
    <mergeCell ref="C11:D11"/>
    <mergeCell ref="C12:D12"/>
    <mergeCell ref="C16:D16"/>
    <mergeCell ref="C4:D4"/>
    <mergeCell ref="C5:D5"/>
    <mergeCell ref="C6:D6"/>
    <mergeCell ref="F18:H18"/>
    <mergeCell ref="C8:D8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</mergeCells>
  <dataValidations count="8">
    <dataValidation type="list" allowBlank="1" showInputMessage="1" showErrorMessage="1" sqref="D30">
      <formula1>$J$30:$J$35</formula1>
    </dataValidation>
    <dataValidation type="list" allowBlank="1" showInputMessage="1" showErrorMessage="1" sqref="D36">
      <formula1>$P$30:$P$35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7">
      <formula1>$Q$30:$Q$32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4">
      <formula1>$N$30:$N$33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2:S55"/>
  <sheetViews>
    <sheetView showGridLines="0" zoomScaleNormal="100" workbookViewId="0">
      <pane ySplit="2" topLeftCell="A3" activePane="bottomLeft" state="frozen"/>
      <selection pane="bottomLeft" activeCell="C53" sqref="C53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1.140625" style="179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7" width="15.7109375" style="178" hidden="1" customWidth="1" outlineLevel="1"/>
    <col min="18" max="18" width="9.140625" style="178" collapsed="1"/>
    <col min="19" max="16384" width="9.140625" style="178"/>
  </cols>
  <sheetData>
    <row r="2" spans="2:19" ht="15.75" customHeight="1">
      <c r="B2" s="322" t="s">
        <v>91</v>
      </c>
      <c r="C2" s="322"/>
      <c r="D2" s="322"/>
      <c r="E2" s="322"/>
      <c r="F2" s="322"/>
      <c r="G2" s="322"/>
      <c r="H2" s="322"/>
      <c r="R2" s="321" t="s">
        <v>430</v>
      </c>
      <c r="S2" s="321"/>
    </row>
    <row r="3" spans="2:19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9" ht="15.75" hidden="1" customHeight="1" outlineLevel="1">
      <c r="B4" s="187"/>
      <c r="C4" s="325" t="s">
        <v>16</v>
      </c>
      <c r="D4" s="325"/>
      <c r="E4" s="189"/>
      <c r="F4" s="320">
        <v>470</v>
      </c>
      <c r="G4" s="320"/>
      <c r="H4" s="320"/>
    </row>
    <row r="5" spans="2:19" ht="15.75" hidden="1" customHeight="1" outlineLevel="1">
      <c r="B5" s="187"/>
      <c r="C5" s="325" t="s">
        <v>17</v>
      </c>
      <c r="D5" s="325"/>
      <c r="E5" s="189"/>
      <c r="F5" s="320">
        <v>340</v>
      </c>
      <c r="G5" s="320"/>
      <c r="H5" s="320"/>
    </row>
    <row r="6" spans="2:19" ht="15.75" hidden="1" customHeight="1" outlineLevel="1">
      <c r="B6" s="187"/>
      <c r="C6" s="325" t="s">
        <v>18</v>
      </c>
      <c r="D6" s="325"/>
      <c r="E6" s="189"/>
      <c r="F6" s="320">
        <v>210</v>
      </c>
      <c r="G6" s="320"/>
      <c r="H6" s="320"/>
    </row>
    <row r="7" spans="2:19" ht="15.75" hidden="1" customHeight="1" outlineLevel="1">
      <c r="B7" s="187"/>
      <c r="C7" s="325" t="s">
        <v>19</v>
      </c>
      <c r="D7" s="325"/>
      <c r="E7" s="189"/>
      <c r="F7" s="320">
        <v>110</v>
      </c>
      <c r="G7" s="320"/>
      <c r="H7" s="320"/>
    </row>
    <row r="8" spans="2:19" ht="15.75" hidden="1" customHeight="1" outlineLevel="1">
      <c r="B8" s="187"/>
      <c r="C8" s="325" t="s">
        <v>20</v>
      </c>
      <c r="D8" s="325"/>
      <c r="E8" s="189"/>
      <c r="F8" s="320">
        <v>50</v>
      </c>
      <c r="G8" s="320"/>
      <c r="H8" s="320"/>
    </row>
    <row r="9" spans="2:19" ht="15.75" hidden="1" customHeight="1" outlineLevel="1">
      <c r="B9" s="187"/>
      <c r="C9" s="325" t="s">
        <v>36</v>
      </c>
      <c r="D9" s="325"/>
      <c r="E9" s="189"/>
      <c r="F9" s="320">
        <v>222</v>
      </c>
      <c r="G9" s="320"/>
      <c r="H9" s="320"/>
    </row>
    <row r="10" spans="2:19" ht="15.75" hidden="1" customHeight="1" outlineLevel="1">
      <c r="B10" s="187"/>
      <c r="C10" s="325" t="s">
        <v>21</v>
      </c>
      <c r="D10" s="325"/>
      <c r="E10" s="189"/>
      <c r="F10" s="320">
        <v>900</v>
      </c>
      <c r="G10" s="320"/>
      <c r="H10" s="320"/>
    </row>
    <row r="11" spans="2:19" ht="15.75" hidden="1" customHeight="1" outlineLevel="1">
      <c r="B11" s="187"/>
      <c r="C11" s="325" t="s">
        <v>22</v>
      </c>
      <c r="D11" s="325"/>
      <c r="E11" s="189"/>
      <c r="F11" s="320">
        <v>8</v>
      </c>
      <c r="G11" s="320"/>
      <c r="H11" s="320"/>
    </row>
    <row r="12" spans="2:19" ht="15.75" hidden="1" customHeight="1" outlineLevel="1">
      <c r="B12" s="187"/>
      <c r="C12" s="325" t="s">
        <v>23</v>
      </c>
      <c r="D12" s="325"/>
      <c r="E12" s="189"/>
      <c r="F12" s="320">
        <v>5</v>
      </c>
      <c r="G12" s="320"/>
      <c r="H12" s="320"/>
    </row>
    <row r="13" spans="2:19" ht="15.75" hidden="1" customHeight="1" outlineLevel="1">
      <c r="B13" s="187"/>
      <c r="C13" s="325" t="s">
        <v>24</v>
      </c>
      <c r="D13" s="325"/>
      <c r="E13" s="189"/>
      <c r="F13" s="320">
        <v>50</v>
      </c>
      <c r="G13" s="320"/>
      <c r="H13" s="320"/>
    </row>
    <row r="14" spans="2:19" ht="15.75" hidden="1" customHeight="1" outlineLevel="1">
      <c r="B14" s="187"/>
      <c r="C14" s="325" t="s">
        <v>25</v>
      </c>
      <c r="D14" s="325"/>
      <c r="E14" s="189"/>
      <c r="F14" s="320">
        <v>70</v>
      </c>
      <c r="G14" s="320"/>
      <c r="H14" s="320"/>
    </row>
    <row r="15" spans="2:19" ht="15.75" hidden="1" customHeight="1" outlineLevel="1">
      <c r="B15" s="187"/>
      <c r="C15" s="325" t="s">
        <v>26</v>
      </c>
      <c r="D15" s="325"/>
      <c r="E15" s="189"/>
      <c r="F15" s="320">
        <v>150</v>
      </c>
      <c r="G15" s="320"/>
      <c r="H15" s="320"/>
    </row>
    <row r="16" spans="2:19" ht="15.75" hidden="1" customHeight="1" outlineLevel="1">
      <c r="B16" s="187"/>
      <c r="C16" s="325" t="s">
        <v>27</v>
      </c>
      <c r="D16" s="325"/>
      <c r="E16" s="189"/>
      <c r="F16" s="320">
        <v>508</v>
      </c>
      <c r="G16" s="320"/>
      <c r="H16" s="320"/>
    </row>
    <row r="17" spans="2:17" ht="15.75" hidden="1" customHeight="1" outlineLevel="1">
      <c r="B17" s="187"/>
      <c r="C17" s="325" t="s">
        <v>28</v>
      </c>
      <c r="D17" s="325"/>
      <c r="E17" s="189"/>
      <c r="F17" s="320" t="s">
        <v>53</v>
      </c>
      <c r="G17" s="320"/>
      <c r="H17" s="320"/>
    </row>
    <row r="18" spans="2:17" ht="15.75" hidden="1" customHeight="1" outlineLevel="1">
      <c r="B18" s="187"/>
      <c r="C18" s="325" t="s">
        <v>30</v>
      </c>
      <c r="D18" s="325"/>
      <c r="E18" s="189"/>
      <c r="F18" s="320" t="s">
        <v>31</v>
      </c>
      <c r="G18" s="320"/>
      <c r="H18" s="320"/>
    </row>
    <row r="19" spans="2:17" ht="15.75" hidden="1" customHeight="1" outlineLevel="1">
      <c r="B19" s="187"/>
      <c r="C19" s="325" t="s">
        <v>37</v>
      </c>
      <c r="D19" s="325"/>
      <c r="E19" s="189"/>
      <c r="F19" s="320" t="s">
        <v>49</v>
      </c>
      <c r="G19" s="320"/>
      <c r="H19" s="320"/>
    </row>
    <row r="20" spans="2:17" ht="15.75" hidden="1" customHeight="1" outlineLevel="1">
      <c r="B20" s="187"/>
      <c r="C20" s="324" t="s">
        <v>159</v>
      </c>
      <c r="D20" s="324"/>
      <c r="E20" s="189"/>
      <c r="F20" s="320" t="s">
        <v>58</v>
      </c>
      <c r="G20" s="320"/>
      <c r="H20" s="320"/>
    </row>
    <row r="21" spans="2:17" ht="15.75" hidden="1" customHeight="1" outlineLevel="1">
      <c r="B21" s="187"/>
      <c r="C21" s="324" t="s">
        <v>160</v>
      </c>
      <c r="D21" s="324"/>
      <c r="E21" s="189"/>
      <c r="F21" s="320" t="s">
        <v>165</v>
      </c>
      <c r="G21" s="320"/>
      <c r="H21" s="320"/>
    </row>
    <row r="22" spans="2:17" ht="15.75" hidden="1" customHeight="1" outlineLevel="1">
      <c r="B22" s="187"/>
      <c r="C22" s="324" t="s">
        <v>162</v>
      </c>
      <c r="D22" s="324"/>
      <c r="E22" s="189"/>
      <c r="F22" s="320" t="s">
        <v>164</v>
      </c>
      <c r="G22" s="320"/>
      <c r="H22" s="320"/>
    </row>
    <row r="23" spans="2:17" ht="15.75" hidden="1" customHeight="1" outlineLevel="1">
      <c r="B23" s="187"/>
      <c r="C23" s="324" t="s">
        <v>35</v>
      </c>
      <c r="D23" s="324"/>
      <c r="E23" s="189"/>
      <c r="F23" s="320">
        <v>265</v>
      </c>
      <c r="G23" s="320"/>
      <c r="H23" s="320"/>
    </row>
    <row r="24" spans="2:17" ht="15.75" customHeight="1" collapsed="1">
      <c r="B24" s="57"/>
      <c r="C24" s="60"/>
      <c r="D24" s="60"/>
      <c r="E24" s="59"/>
      <c r="F24" s="60"/>
      <c r="G24" s="60"/>
      <c r="H24" s="59"/>
    </row>
    <row r="25" spans="2:17" ht="15.75" customHeight="1" outlineLevel="1">
      <c r="B25" s="227" t="s">
        <v>39</v>
      </c>
      <c r="C25" s="228" t="s">
        <v>44</v>
      </c>
      <c r="D25" s="228"/>
      <c r="E25" s="230" t="s">
        <v>1</v>
      </c>
      <c r="F25" s="228" t="s">
        <v>1</v>
      </c>
      <c r="G25" s="228" t="s">
        <v>40</v>
      </c>
      <c r="H25" s="230" t="s">
        <v>41</v>
      </c>
    </row>
    <row r="26" spans="2:17" ht="15.75" customHeight="1" outlineLevel="1">
      <c r="B26" s="289">
        <v>1152</v>
      </c>
      <c r="C26" s="280" t="s">
        <v>134</v>
      </c>
      <c r="D26" s="280"/>
      <c r="E26" s="236">
        <v>6481</v>
      </c>
      <c r="F26" s="203">
        <f>E26*'Прайс-лист'!I3*(1-'Прайс-лист'!$E$3)</f>
        <v>165913.60000000001</v>
      </c>
      <c r="G26" s="289"/>
      <c r="H26" s="204">
        <f>F26</f>
        <v>165913.60000000001</v>
      </c>
    </row>
    <row r="27" spans="2:17" ht="15.75" hidden="1" customHeight="1" outlineLevel="2">
      <c r="B27" s="214"/>
      <c r="C27" s="17" t="s">
        <v>343</v>
      </c>
      <c r="D27" s="17"/>
      <c r="E27" s="17"/>
      <c r="F27" s="17"/>
      <c r="G27" s="17"/>
      <c r="H27" s="17"/>
    </row>
    <row r="28" spans="2:17" ht="306.75" hidden="1" customHeight="1" outlineLevel="2">
      <c r="B28" s="206"/>
      <c r="C28" s="319" t="s">
        <v>585</v>
      </c>
      <c r="D28" s="319"/>
      <c r="E28" s="319"/>
      <c r="F28" s="319"/>
      <c r="G28" s="319"/>
      <c r="H28" s="319"/>
    </row>
    <row r="29" spans="2:17" ht="15.75" customHeight="1" outlineLevel="1" collapsed="1">
      <c r="C29" s="17" t="s">
        <v>381</v>
      </c>
      <c r="D29" s="17"/>
      <c r="E29" s="17"/>
      <c r="F29" s="17"/>
      <c r="G29" s="17"/>
      <c r="H29" s="17"/>
    </row>
    <row r="30" spans="2:17" ht="15.75" customHeight="1" outlineLevel="1">
      <c r="B30" s="289">
        <v>2475</v>
      </c>
      <c r="C30" s="287" t="s">
        <v>3</v>
      </c>
      <c r="D30" s="208" t="s">
        <v>281</v>
      </c>
      <c r="E30" s="203">
        <v>366</v>
      </c>
      <c r="F30" s="203">
        <f>E30*'Прайс-лист'!I3*(1-'Прайс-лист'!$E$3)</f>
        <v>9369.6</v>
      </c>
      <c r="G30" s="205">
        <v>0</v>
      </c>
      <c r="H30" s="204">
        <f>F30*G30</f>
        <v>0</v>
      </c>
      <c r="J30" s="123" t="s">
        <v>281</v>
      </c>
      <c r="K30" s="123" t="s">
        <v>281</v>
      </c>
      <c r="L30" s="123" t="s">
        <v>281</v>
      </c>
      <c r="M30" s="123" t="s">
        <v>281</v>
      </c>
      <c r="N30" s="123" t="s">
        <v>281</v>
      </c>
      <c r="O30" s="123" t="s">
        <v>281</v>
      </c>
      <c r="P30" s="123" t="s">
        <v>427</v>
      </c>
      <c r="Q30" s="123" t="s">
        <v>281</v>
      </c>
    </row>
    <row r="31" spans="2:17" ht="15.75" customHeight="1" outlineLevel="1">
      <c r="B31" s="220"/>
      <c r="C31" s="281" t="s">
        <v>479</v>
      </c>
      <c r="D31" s="221" t="s">
        <v>281</v>
      </c>
      <c r="E31" s="203">
        <v>23</v>
      </c>
      <c r="F31" s="203">
        <f>E31*'Прайс-лист'!I3*(1-'Прайс-лист'!$E$3)</f>
        <v>588.80000000000007</v>
      </c>
      <c r="G31" s="205">
        <v>0</v>
      </c>
      <c r="H31" s="204">
        <f t="shared" ref="H31:H37" si="0">F31*G31</f>
        <v>0</v>
      </c>
      <c r="J31" s="125" t="s">
        <v>337</v>
      </c>
      <c r="K31" s="127" t="s">
        <v>478</v>
      </c>
      <c r="L31" s="123" t="s">
        <v>339</v>
      </c>
      <c r="M31" s="127" t="s">
        <v>563</v>
      </c>
      <c r="N31" s="127" t="s">
        <v>466</v>
      </c>
      <c r="O31" s="149" t="s">
        <v>417</v>
      </c>
      <c r="P31" s="149" t="s">
        <v>421</v>
      </c>
      <c r="Q31" s="127" t="s">
        <v>400</v>
      </c>
    </row>
    <row r="32" spans="2:17" ht="15.75" customHeight="1" outlineLevel="1">
      <c r="B32" s="282">
        <v>2120</v>
      </c>
      <c r="C32" s="281" t="s">
        <v>483</v>
      </c>
      <c r="D32" s="221" t="s">
        <v>281</v>
      </c>
      <c r="E32" s="203">
        <v>151</v>
      </c>
      <c r="F32" s="203">
        <f>E32*'Прайс-лист'!I3*(1-'Прайс-лист'!$E$3)</f>
        <v>3865.6000000000004</v>
      </c>
      <c r="G32" s="205">
        <v>0</v>
      </c>
      <c r="H32" s="203">
        <f>F32*G32</f>
        <v>0</v>
      </c>
      <c r="J32" s="125" t="s">
        <v>384</v>
      </c>
      <c r="K32" s="123" t="s">
        <v>475</v>
      </c>
      <c r="L32" s="125" t="s">
        <v>337</v>
      </c>
      <c r="M32" s="125" t="s">
        <v>464</v>
      </c>
      <c r="N32" s="125" t="s">
        <v>467</v>
      </c>
      <c r="O32" s="149" t="s">
        <v>418</v>
      </c>
      <c r="P32" s="149" t="s">
        <v>422</v>
      </c>
      <c r="Q32" s="123" t="s">
        <v>399</v>
      </c>
    </row>
    <row r="33" spans="1:17" ht="15.75" customHeight="1" outlineLevel="1">
      <c r="B33" s="282"/>
      <c r="C33" s="281" t="s">
        <v>490</v>
      </c>
      <c r="D33" s="221" t="s">
        <v>281</v>
      </c>
      <c r="E33" s="203">
        <v>2486</v>
      </c>
      <c r="F33" s="203">
        <f>E33*'Прайс-лист'!I3*(1-'Прайс-лист'!$E$3)</f>
        <v>63641.600000000006</v>
      </c>
      <c r="G33" s="205">
        <v>0</v>
      </c>
      <c r="H33" s="204">
        <f>F33*G33</f>
        <v>0</v>
      </c>
      <c r="J33" s="125" t="s">
        <v>383</v>
      </c>
      <c r="K33" s="130" t="s">
        <v>476</v>
      </c>
      <c r="L33" s="124"/>
      <c r="M33" s="125" t="s">
        <v>465</v>
      </c>
      <c r="N33" s="125" t="s">
        <v>468</v>
      </c>
      <c r="O33" s="142"/>
      <c r="P33" s="149" t="s">
        <v>423</v>
      </c>
      <c r="Q33" s="126"/>
    </row>
    <row r="34" spans="1:17" ht="15.75" customHeight="1" outlineLevel="1">
      <c r="B34" s="282"/>
      <c r="C34" s="281" t="s">
        <v>489</v>
      </c>
      <c r="D34" s="221" t="s">
        <v>281</v>
      </c>
      <c r="E34" s="203">
        <v>3356</v>
      </c>
      <c r="F34" s="203">
        <f>E34*'Прайс-лист'!I3*(1-'Прайс-лист'!$E$3)</f>
        <v>85913.600000000006</v>
      </c>
      <c r="G34" s="205">
        <v>0</v>
      </c>
      <c r="H34" s="204">
        <f>F34*G34</f>
        <v>0</v>
      </c>
      <c r="J34" s="127" t="s">
        <v>338</v>
      </c>
      <c r="K34" s="124" t="s">
        <v>481</v>
      </c>
      <c r="L34" s="130"/>
      <c r="M34" s="130"/>
      <c r="N34" s="130"/>
      <c r="O34" s="125"/>
      <c r="P34" s="149" t="s">
        <v>424</v>
      </c>
      <c r="Q34" s="125"/>
    </row>
    <row r="35" spans="1:17" ht="15.75" customHeight="1" outlineLevel="1">
      <c r="B35" s="282">
        <v>2004</v>
      </c>
      <c r="C35" s="281" t="s">
        <v>283</v>
      </c>
      <c r="D35" s="221" t="s">
        <v>281</v>
      </c>
      <c r="E35" s="203">
        <v>0</v>
      </c>
      <c r="F35" s="203">
        <f>E35*'Прайс-лист'!I3*(1-'Прайс-лист'!$E$3)</f>
        <v>0</v>
      </c>
      <c r="G35" s="205">
        <v>0</v>
      </c>
      <c r="H35" s="204">
        <f t="shared" si="0"/>
        <v>0</v>
      </c>
      <c r="J35" s="127" t="s">
        <v>339</v>
      </c>
      <c r="K35" s="156" t="s">
        <v>352</v>
      </c>
      <c r="L35" s="130"/>
      <c r="M35" s="130"/>
      <c r="N35" s="130"/>
      <c r="O35" s="126"/>
      <c r="P35" s="149" t="s">
        <v>425</v>
      </c>
      <c r="Q35" s="127"/>
    </row>
    <row r="36" spans="1:17" ht="15.75" customHeight="1" outlineLevel="1">
      <c r="B36" s="282">
        <v>3054</v>
      </c>
      <c r="C36" s="281" t="s">
        <v>282</v>
      </c>
      <c r="D36" s="221" t="s">
        <v>281</v>
      </c>
      <c r="E36" s="203">
        <v>106</v>
      </c>
      <c r="F36" s="203">
        <f>E36*'Прайс-лист'!I3*(1-'Прайс-лист'!$E$3)</f>
        <v>2713.6000000000004</v>
      </c>
      <c r="G36" s="205">
        <v>0</v>
      </c>
      <c r="H36" s="204">
        <f t="shared" si="0"/>
        <v>0</v>
      </c>
      <c r="J36" s="127"/>
      <c r="K36" s="156" t="s">
        <v>480</v>
      </c>
      <c r="L36" s="127"/>
      <c r="M36" s="127"/>
      <c r="N36" s="127"/>
      <c r="O36" s="126"/>
      <c r="P36" s="149"/>
      <c r="Q36" s="127"/>
    </row>
    <row r="37" spans="1:17" ht="15.75" customHeight="1" outlineLevel="1">
      <c r="B37" s="278" t="s">
        <v>395</v>
      </c>
      <c r="C37" s="286" t="s">
        <v>398</v>
      </c>
      <c r="D37" s="221" t="s">
        <v>281</v>
      </c>
      <c r="E37" s="203">
        <v>0</v>
      </c>
      <c r="F37" s="203">
        <f>E37*'Прайс-лист'!I3*(1-'Прайс-лист'!$E$3)</f>
        <v>0</v>
      </c>
      <c r="G37" s="205">
        <v>0</v>
      </c>
      <c r="H37" s="204">
        <f t="shared" si="0"/>
        <v>0</v>
      </c>
    </row>
    <row r="38" spans="1:17" ht="15.75" customHeight="1" outlineLevel="1">
      <c r="C38" s="219" t="s">
        <v>4</v>
      </c>
      <c r="D38" s="219"/>
      <c r="E38" s="219"/>
      <c r="F38" s="219"/>
      <c r="G38" s="219"/>
      <c r="H38" s="219"/>
    </row>
    <row r="39" spans="1:17" ht="15.75" customHeight="1" outlineLevel="1">
      <c r="A39" s="182"/>
      <c r="B39" s="289">
        <v>4144</v>
      </c>
      <c r="C39" s="211" t="s">
        <v>428</v>
      </c>
      <c r="D39" s="211"/>
      <c r="E39" s="245">
        <v>23</v>
      </c>
      <c r="F39" s="203">
        <f>E39*'Прайс-лист'!I3*(1-'Прайс-лист'!$E$3)</f>
        <v>588.80000000000007</v>
      </c>
      <c r="G39" s="205">
        <v>0</v>
      </c>
      <c r="H39" s="204">
        <f t="shared" ref="H39:H54" si="1">F39*G39</f>
        <v>0</v>
      </c>
    </row>
    <row r="40" spans="1:17" ht="15.75" customHeight="1" outlineLevel="1">
      <c r="A40" s="182"/>
      <c r="B40" s="289">
        <v>2413</v>
      </c>
      <c r="C40" s="281" t="s">
        <v>317</v>
      </c>
      <c r="D40" s="280"/>
      <c r="E40" s="245">
        <v>362</v>
      </c>
      <c r="F40" s="203">
        <f>E40*'Прайс-лист'!I3*(1-'Прайс-лист'!$E$3)</f>
        <v>9267.2000000000007</v>
      </c>
      <c r="G40" s="205">
        <v>0</v>
      </c>
      <c r="H40" s="204">
        <f t="shared" si="1"/>
        <v>0</v>
      </c>
    </row>
    <row r="41" spans="1:17" ht="15.75" customHeight="1" outlineLevel="1">
      <c r="A41" s="182"/>
      <c r="B41" s="282">
        <v>2327</v>
      </c>
      <c r="C41" s="280" t="s">
        <v>92</v>
      </c>
      <c r="D41" s="280"/>
      <c r="E41" s="245">
        <v>354</v>
      </c>
      <c r="F41" s="203">
        <f>E41*'Прайс-лист'!I3*(1-'Прайс-лист'!$E$3)</f>
        <v>9062.4</v>
      </c>
      <c r="G41" s="205">
        <v>0</v>
      </c>
      <c r="H41" s="204">
        <f>F41*G41</f>
        <v>0</v>
      </c>
    </row>
    <row r="42" spans="1:17" ht="15.75" customHeight="1" outlineLevel="1">
      <c r="A42" s="182"/>
      <c r="B42" s="282">
        <v>305501</v>
      </c>
      <c r="C42" s="280" t="s">
        <v>298</v>
      </c>
      <c r="D42" s="280"/>
      <c r="E42" s="203">
        <v>49</v>
      </c>
      <c r="F42" s="203">
        <f>E42*'Прайс-лист'!I3*(1-'Прайс-лист'!$E$3)</f>
        <v>1254.4000000000001</v>
      </c>
      <c r="G42" s="282">
        <f>IF(G36*G41,1,0)</f>
        <v>0</v>
      </c>
      <c r="H42" s="204">
        <f>F42*G42</f>
        <v>0</v>
      </c>
    </row>
    <row r="43" spans="1:17" ht="15.75" customHeight="1" outlineLevel="1">
      <c r="A43" s="182"/>
      <c r="B43" s="282">
        <v>2513</v>
      </c>
      <c r="C43" s="281" t="s">
        <v>574</v>
      </c>
      <c r="D43" s="288"/>
      <c r="E43" s="245">
        <v>827</v>
      </c>
      <c r="F43" s="203">
        <f>E43*'Прайс-лист'!I3*(1-'Прайс-лист'!$E$3)</f>
        <v>21171.200000000001</v>
      </c>
      <c r="G43" s="205">
        <v>0</v>
      </c>
      <c r="H43" s="204">
        <f t="shared" si="1"/>
        <v>0</v>
      </c>
    </row>
    <row r="44" spans="1:17" ht="15.75" customHeight="1" outlineLevel="1">
      <c r="A44" s="182"/>
      <c r="B44" s="282">
        <v>2702</v>
      </c>
      <c r="C44" s="281" t="s">
        <v>76</v>
      </c>
      <c r="D44" s="280"/>
      <c r="E44" s="245">
        <v>590</v>
      </c>
      <c r="F44" s="203">
        <f>E44*'Прайс-лист'!I3*(1-'Прайс-лист'!$E$3)</f>
        <v>15104</v>
      </c>
      <c r="G44" s="205">
        <v>0</v>
      </c>
      <c r="H44" s="204">
        <f t="shared" si="1"/>
        <v>0</v>
      </c>
    </row>
    <row r="45" spans="1:17" ht="15.75" customHeight="1" outlineLevel="1">
      <c r="A45" s="182"/>
      <c r="B45" s="278">
        <v>2701</v>
      </c>
      <c r="C45" s="281" t="s">
        <v>460</v>
      </c>
      <c r="D45" s="280"/>
      <c r="E45" s="245">
        <v>528</v>
      </c>
      <c r="F45" s="203">
        <f>E45*'Прайс-лист'!I3*(1-'Прайс-лист'!$E$3)</f>
        <v>13516.800000000001</v>
      </c>
      <c r="G45" s="205">
        <v>0</v>
      </c>
      <c r="H45" s="204">
        <f t="shared" si="1"/>
        <v>0</v>
      </c>
    </row>
    <row r="46" spans="1:17" ht="15.75" customHeight="1" outlineLevel="1">
      <c r="A46" s="182"/>
      <c r="B46" s="282">
        <v>2422</v>
      </c>
      <c r="C46" s="281" t="s">
        <v>47</v>
      </c>
      <c r="D46" s="280"/>
      <c r="E46" s="245">
        <v>510</v>
      </c>
      <c r="F46" s="203">
        <f>E46*'Прайс-лист'!I3*(1-'Прайс-лист'!$E$3)</f>
        <v>13056</v>
      </c>
      <c r="G46" s="205">
        <v>0</v>
      </c>
      <c r="H46" s="204">
        <f t="shared" si="1"/>
        <v>0</v>
      </c>
    </row>
    <row r="47" spans="1:17" ht="15.75" customHeight="1" outlineLevel="1">
      <c r="A47" s="182"/>
      <c r="B47" s="282">
        <v>2911</v>
      </c>
      <c r="C47" s="281" t="s">
        <v>6</v>
      </c>
      <c r="D47" s="280"/>
      <c r="E47" s="245">
        <v>158</v>
      </c>
      <c r="F47" s="203">
        <f>E47*'Прайс-лист'!I3*(1-'Прайс-лист'!$E$3)</f>
        <v>4044.8</v>
      </c>
      <c r="G47" s="205">
        <v>0</v>
      </c>
      <c r="H47" s="204">
        <f t="shared" si="1"/>
        <v>0</v>
      </c>
    </row>
    <row r="48" spans="1:17" ht="15.75" customHeight="1" outlineLevel="1">
      <c r="A48" s="182"/>
      <c r="B48" s="282">
        <v>2912</v>
      </c>
      <c r="C48" s="281" t="s">
        <v>67</v>
      </c>
      <c r="D48" s="280"/>
      <c r="E48" s="245">
        <v>203</v>
      </c>
      <c r="F48" s="203">
        <f>E48*'Прайс-лист'!I3*(1-'Прайс-лист'!$E$3)</f>
        <v>5196.8</v>
      </c>
      <c r="G48" s="205">
        <v>0</v>
      </c>
      <c r="H48" s="204">
        <f t="shared" si="1"/>
        <v>0</v>
      </c>
    </row>
    <row r="49" spans="1:8" ht="15.75" customHeight="1" outlineLevel="1">
      <c r="A49" s="182"/>
      <c r="B49" s="289">
        <v>288201</v>
      </c>
      <c r="C49" s="281" t="s">
        <v>8</v>
      </c>
      <c r="D49" s="280"/>
      <c r="E49" s="245">
        <v>564</v>
      </c>
      <c r="F49" s="203">
        <f>E49*'Прайс-лист'!I3*(1-'Прайс-лист'!$E$3)</f>
        <v>14438.400000000001</v>
      </c>
      <c r="G49" s="205">
        <v>0</v>
      </c>
      <c r="H49" s="204">
        <f t="shared" si="1"/>
        <v>0</v>
      </c>
    </row>
    <row r="50" spans="1:8" ht="15.75" customHeight="1" outlineLevel="1">
      <c r="A50" s="182"/>
      <c r="B50" s="289">
        <v>288203</v>
      </c>
      <c r="C50" s="281" t="s">
        <v>284</v>
      </c>
      <c r="D50" s="280"/>
      <c r="E50" s="245">
        <v>564</v>
      </c>
      <c r="F50" s="203">
        <f>E50*'Прайс-лист'!I3*(1-'Прайс-лист'!$E$3)</f>
        <v>14438.400000000001</v>
      </c>
      <c r="G50" s="205">
        <v>0</v>
      </c>
      <c r="H50" s="204">
        <f t="shared" si="1"/>
        <v>0</v>
      </c>
    </row>
    <row r="51" spans="1:8" ht="15.75" customHeight="1" outlineLevel="1">
      <c r="A51" s="182"/>
      <c r="B51" s="289">
        <v>2883</v>
      </c>
      <c r="C51" s="281" t="s">
        <v>93</v>
      </c>
      <c r="D51" s="280"/>
      <c r="E51" s="245">
        <v>96</v>
      </c>
      <c r="F51" s="203">
        <f>E51*'Прайс-лист'!I3*(1-'Прайс-лист'!$E$3)</f>
        <v>2457.6000000000004</v>
      </c>
      <c r="G51" s="205">
        <v>0</v>
      </c>
      <c r="H51" s="204">
        <f t="shared" si="1"/>
        <v>0</v>
      </c>
    </row>
    <row r="52" spans="1:8" ht="15.75" customHeight="1" outlineLevel="1">
      <c r="A52" s="182"/>
      <c r="B52" s="289">
        <v>2884</v>
      </c>
      <c r="C52" s="281" t="s">
        <v>94</v>
      </c>
      <c r="D52" s="280"/>
      <c r="E52" s="245">
        <v>96</v>
      </c>
      <c r="F52" s="203">
        <f>E52*'Прайс-лист'!I3*(1-'Прайс-лист'!$E$3)</f>
        <v>2457.6000000000004</v>
      </c>
      <c r="G52" s="205">
        <v>0</v>
      </c>
      <c r="H52" s="204">
        <f t="shared" si="1"/>
        <v>0</v>
      </c>
    </row>
    <row r="53" spans="1:8" ht="15.75" customHeight="1" outlineLevel="1">
      <c r="A53" s="182"/>
      <c r="B53" s="289">
        <v>2392</v>
      </c>
      <c r="C53" s="207" t="s">
        <v>566</v>
      </c>
      <c r="D53" s="280"/>
      <c r="E53" s="245">
        <v>655</v>
      </c>
      <c r="F53" s="203">
        <f>E53*'Прайс-лист'!I3*(1-'Прайс-лист'!$E$3)</f>
        <v>16768</v>
      </c>
      <c r="G53" s="205">
        <v>0</v>
      </c>
      <c r="H53" s="204">
        <f t="shared" si="1"/>
        <v>0</v>
      </c>
    </row>
    <row r="54" spans="1:8" ht="15.75" customHeight="1" outlineLevel="1">
      <c r="A54" s="182"/>
      <c r="B54" s="289">
        <v>2397</v>
      </c>
      <c r="C54" s="207" t="s">
        <v>569</v>
      </c>
      <c r="D54" s="280"/>
      <c r="E54" s="245">
        <v>926</v>
      </c>
      <c r="F54" s="203">
        <f>E54*'Прайс-лист'!I3*(1-'Прайс-лист'!$E$3)</f>
        <v>23705.600000000002</v>
      </c>
      <c r="G54" s="205">
        <v>0</v>
      </c>
      <c r="H54" s="204">
        <f t="shared" si="1"/>
        <v>0</v>
      </c>
    </row>
    <row r="55" spans="1:8" ht="15.75" customHeight="1">
      <c r="B55" s="3"/>
      <c r="C55" s="290"/>
      <c r="D55" s="290"/>
      <c r="E55" s="1"/>
      <c r="F55" s="1"/>
      <c r="G55" s="17" t="s">
        <v>9</v>
      </c>
      <c r="H55" s="95">
        <f>SUM(H26:H54)</f>
        <v>165913.60000000001</v>
      </c>
    </row>
  </sheetData>
  <sortState ref="A39:J54">
    <sortCondition ref="A39"/>
  </sortState>
  <mergeCells count="44">
    <mergeCell ref="C17:D17"/>
    <mergeCell ref="R2:S2"/>
    <mergeCell ref="C21:D21"/>
    <mergeCell ref="C22:D22"/>
    <mergeCell ref="C23:D23"/>
    <mergeCell ref="C18:D18"/>
    <mergeCell ref="C19:D19"/>
    <mergeCell ref="C20:D20"/>
    <mergeCell ref="C13:D13"/>
    <mergeCell ref="C14:D14"/>
    <mergeCell ref="C15:D15"/>
    <mergeCell ref="C16:D16"/>
    <mergeCell ref="C12:D12"/>
    <mergeCell ref="B2:H2"/>
    <mergeCell ref="B3:H3"/>
    <mergeCell ref="C4:D4"/>
    <mergeCell ref="C5:D5"/>
    <mergeCell ref="C6:D6"/>
    <mergeCell ref="C7:D7"/>
    <mergeCell ref="C8:D8"/>
    <mergeCell ref="C9:D9"/>
    <mergeCell ref="C10:D10"/>
    <mergeCell ref="C11:D11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22:H22"/>
    <mergeCell ref="F23:H23"/>
    <mergeCell ref="F17:H17"/>
    <mergeCell ref="F18:H18"/>
    <mergeCell ref="F19:H19"/>
    <mergeCell ref="F20:H20"/>
    <mergeCell ref="F21:H21"/>
  </mergeCells>
  <dataValidations count="8">
    <dataValidation type="list" allowBlank="1" showInputMessage="1" showErrorMessage="1" sqref="D37">
      <formula1>$Q$30:$Q$32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5">
      <formula1>$O$30:$O$32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6">
      <formula1>$P$30:$P$35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2:S57"/>
  <sheetViews>
    <sheetView showGridLines="0" zoomScaleNormal="100" workbookViewId="0">
      <pane ySplit="2" topLeftCell="A3" activePane="bottomLeft" state="frozen"/>
      <selection pane="bottomLeft" activeCell="C33" sqref="C33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1.140625" style="68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7" width="15.7109375" style="178" hidden="1" customWidth="1" outlineLevel="1"/>
    <col min="18" max="18" width="9.140625" style="178" collapsed="1"/>
    <col min="19" max="16384" width="9.140625" style="178"/>
  </cols>
  <sheetData>
    <row r="2" spans="2:19" ht="15.75" customHeight="1">
      <c r="B2" s="322" t="s">
        <v>88</v>
      </c>
      <c r="C2" s="322"/>
      <c r="D2" s="322"/>
      <c r="E2" s="322"/>
      <c r="F2" s="322"/>
      <c r="G2" s="322"/>
      <c r="H2" s="322"/>
      <c r="R2" s="321" t="s">
        <v>430</v>
      </c>
      <c r="S2" s="321"/>
    </row>
    <row r="3" spans="2:19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9" ht="15.75" hidden="1" customHeight="1" outlineLevel="1">
      <c r="B4" s="187"/>
      <c r="C4" s="325" t="s">
        <v>16</v>
      </c>
      <c r="D4" s="325"/>
      <c r="E4" s="246"/>
      <c r="F4" s="320">
        <v>420</v>
      </c>
      <c r="G4" s="320"/>
      <c r="H4" s="320"/>
    </row>
    <row r="5" spans="2:19" ht="15.75" hidden="1" customHeight="1" outlineLevel="1">
      <c r="B5" s="187"/>
      <c r="C5" s="325" t="s">
        <v>17</v>
      </c>
      <c r="D5" s="325"/>
      <c r="E5" s="246"/>
      <c r="F5" s="320">
        <v>310</v>
      </c>
      <c r="G5" s="320"/>
      <c r="H5" s="320"/>
    </row>
    <row r="6" spans="2:19" ht="15.75" hidden="1" customHeight="1" outlineLevel="1">
      <c r="B6" s="187"/>
      <c r="C6" s="325" t="s">
        <v>18</v>
      </c>
      <c r="D6" s="325"/>
      <c r="E6" s="246"/>
      <c r="F6" s="320">
        <v>195</v>
      </c>
      <c r="G6" s="320"/>
      <c r="H6" s="320"/>
    </row>
    <row r="7" spans="2:19" ht="15.75" hidden="1" customHeight="1" outlineLevel="1">
      <c r="B7" s="187"/>
      <c r="C7" s="325" t="s">
        <v>19</v>
      </c>
      <c r="D7" s="325"/>
      <c r="E7" s="246"/>
      <c r="F7" s="320">
        <v>101</v>
      </c>
      <c r="G7" s="320"/>
      <c r="H7" s="320"/>
    </row>
    <row r="8" spans="2:19" ht="15.75" hidden="1" customHeight="1" outlineLevel="1">
      <c r="B8" s="187"/>
      <c r="C8" s="325" t="s">
        <v>20</v>
      </c>
      <c r="D8" s="325"/>
      <c r="E8" s="246"/>
      <c r="F8" s="320">
        <v>46</v>
      </c>
      <c r="G8" s="320"/>
      <c r="H8" s="320"/>
    </row>
    <row r="9" spans="2:19" ht="15.75" hidden="1" customHeight="1" outlineLevel="1">
      <c r="B9" s="187"/>
      <c r="C9" s="325" t="s">
        <v>36</v>
      </c>
      <c r="D9" s="325"/>
      <c r="E9" s="246"/>
      <c r="F9" s="320">
        <v>145</v>
      </c>
      <c r="G9" s="320"/>
      <c r="H9" s="320"/>
    </row>
    <row r="10" spans="2:19" ht="15.75" hidden="1" customHeight="1" outlineLevel="1">
      <c r="B10" s="187"/>
      <c r="C10" s="325" t="s">
        <v>21</v>
      </c>
      <c r="D10" s="325"/>
      <c r="E10" s="246"/>
      <c r="F10" s="320">
        <v>700</v>
      </c>
      <c r="G10" s="320"/>
      <c r="H10" s="320"/>
    </row>
    <row r="11" spans="2:19" ht="15.75" hidden="1" customHeight="1" outlineLevel="1">
      <c r="B11" s="187"/>
      <c r="C11" s="325" t="s">
        <v>22</v>
      </c>
      <c r="D11" s="325"/>
      <c r="E11" s="246"/>
      <c r="F11" s="320">
        <v>6</v>
      </c>
      <c r="G11" s="320"/>
      <c r="H11" s="320"/>
    </row>
    <row r="12" spans="2:19" ht="15.75" hidden="1" customHeight="1" outlineLevel="1">
      <c r="B12" s="187"/>
      <c r="C12" s="325" t="s">
        <v>23</v>
      </c>
      <c r="D12" s="325"/>
      <c r="E12" s="246"/>
      <c r="F12" s="320">
        <v>3</v>
      </c>
      <c r="G12" s="320"/>
      <c r="H12" s="320"/>
    </row>
    <row r="13" spans="2:19" ht="15.75" hidden="1" customHeight="1" outlineLevel="1">
      <c r="B13" s="187"/>
      <c r="C13" s="325" t="s">
        <v>24</v>
      </c>
      <c r="D13" s="325"/>
      <c r="E13" s="246"/>
      <c r="F13" s="320">
        <v>40</v>
      </c>
      <c r="G13" s="320"/>
      <c r="H13" s="320"/>
    </row>
    <row r="14" spans="2:19" ht="15.75" hidden="1" customHeight="1" outlineLevel="1">
      <c r="B14" s="187"/>
      <c r="C14" s="325" t="s">
        <v>25</v>
      </c>
      <c r="D14" s="325"/>
      <c r="E14" s="246"/>
      <c r="F14" s="320">
        <v>50</v>
      </c>
      <c r="G14" s="320"/>
      <c r="H14" s="320"/>
    </row>
    <row r="15" spans="2:19" ht="15.75" hidden="1" customHeight="1" outlineLevel="1">
      <c r="B15" s="187"/>
      <c r="C15" s="325" t="s">
        <v>26</v>
      </c>
      <c r="D15" s="325"/>
      <c r="E15" s="246"/>
      <c r="F15" s="320">
        <v>115</v>
      </c>
      <c r="G15" s="320"/>
      <c r="H15" s="320"/>
    </row>
    <row r="16" spans="2:19" ht="15.75" hidden="1" customHeight="1" outlineLevel="1">
      <c r="B16" s="187"/>
      <c r="C16" s="325" t="s">
        <v>27</v>
      </c>
      <c r="D16" s="325"/>
      <c r="E16" s="246"/>
      <c r="F16" s="320" t="s">
        <v>52</v>
      </c>
      <c r="G16" s="320"/>
      <c r="H16" s="320"/>
    </row>
    <row r="17" spans="2:17" ht="15.75" hidden="1" customHeight="1" outlineLevel="1">
      <c r="B17" s="187"/>
      <c r="C17" s="325" t="s">
        <v>28</v>
      </c>
      <c r="D17" s="325"/>
      <c r="E17" s="246"/>
      <c r="F17" s="320" t="s">
        <v>53</v>
      </c>
      <c r="G17" s="320"/>
      <c r="H17" s="320"/>
    </row>
    <row r="18" spans="2:17" ht="15.75" hidden="1" customHeight="1" outlineLevel="1">
      <c r="B18" s="187"/>
      <c r="C18" s="325" t="s">
        <v>30</v>
      </c>
      <c r="D18" s="325"/>
      <c r="E18" s="246"/>
      <c r="F18" s="320" t="s">
        <v>31</v>
      </c>
      <c r="G18" s="320"/>
      <c r="H18" s="320"/>
    </row>
    <row r="19" spans="2:17" ht="15.75" hidden="1" customHeight="1" outlineLevel="1">
      <c r="B19" s="187"/>
      <c r="C19" s="325" t="s">
        <v>37</v>
      </c>
      <c r="D19" s="325"/>
      <c r="E19" s="246"/>
      <c r="F19" s="320" t="s">
        <v>49</v>
      </c>
      <c r="G19" s="320"/>
      <c r="H19" s="320"/>
    </row>
    <row r="20" spans="2:17" ht="15.75" hidden="1" customHeight="1" outlineLevel="1">
      <c r="B20" s="187"/>
      <c r="C20" s="324" t="s">
        <v>159</v>
      </c>
      <c r="D20" s="324"/>
      <c r="E20" s="246"/>
      <c r="F20" s="320" t="s">
        <v>57</v>
      </c>
      <c r="G20" s="320"/>
      <c r="H20" s="320"/>
    </row>
    <row r="21" spans="2:17" ht="15.75" hidden="1" customHeight="1" outlineLevel="1">
      <c r="B21" s="187"/>
      <c r="C21" s="324" t="s">
        <v>160</v>
      </c>
      <c r="D21" s="324"/>
      <c r="E21" s="246"/>
      <c r="F21" s="320" t="s">
        <v>163</v>
      </c>
      <c r="G21" s="320"/>
      <c r="H21" s="320"/>
    </row>
    <row r="22" spans="2:17" ht="15.75" hidden="1" customHeight="1" outlineLevel="1">
      <c r="B22" s="187"/>
      <c r="C22" s="324" t="s">
        <v>162</v>
      </c>
      <c r="D22" s="324"/>
      <c r="E22" s="246"/>
      <c r="F22" s="320" t="s">
        <v>164</v>
      </c>
      <c r="G22" s="320"/>
      <c r="H22" s="320"/>
    </row>
    <row r="23" spans="2:17" ht="15.75" hidden="1" customHeight="1" outlineLevel="1">
      <c r="B23" s="187"/>
      <c r="C23" s="324" t="s">
        <v>35</v>
      </c>
      <c r="D23" s="324"/>
      <c r="E23" s="246"/>
      <c r="F23" s="320">
        <v>209</v>
      </c>
      <c r="G23" s="320"/>
      <c r="H23" s="320"/>
    </row>
    <row r="24" spans="2:17" ht="15.75" customHeight="1" collapsed="1">
      <c r="B24" s="57"/>
      <c r="C24" s="60"/>
      <c r="D24" s="60"/>
      <c r="E24" s="248"/>
      <c r="F24" s="60"/>
      <c r="G24" s="60"/>
      <c r="H24" s="59"/>
    </row>
    <row r="25" spans="2:17" ht="15.75" customHeight="1" outlineLevel="1">
      <c r="B25" s="227" t="s">
        <v>39</v>
      </c>
      <c r="C25" s="228" t="s">
        <v>44</v>
      </c>
      <c r="D25" s="228"/>
      <c r="E25" s="230" t="s">
        <v>1</v>
      </c>
      <c r="F25" s="228" t="s">
        <v>1</v>
      </c>
      <c r="G25" s="228" t="s">
        <v>40</v>
      </c>
      <c r="H25" s="230" t="s">
        <v>41</v>
      </c>
    </row>
    <row r="26" spans="2:17" ht="15.75" customHeight="1" outlineLevel="1">
      <c r="B26" s="289">
        <v>1142</v>
      </c>
      <c r="C26" s="280" t="s">
        <v>134</v>
      </c>
      <c r="D26" s="280"/>
      <c r="E26" s="235">
        <v>5387</v>
      </c>
      <c r="F26" s="203">
        <f>E26*'Прайс-лист'!I3*(1-'Прайс-лист'!$E$3)</f>
        <v>137907.20000000001</v>
      </c>
      <c r="G26" s="289"/>
      <c r="H26" s="204">
        <f>F26</f>
        <v>137907.20000000001</v>
      </c>
    </row>
    <row r="27" spans="2:17" ht="15.75" hidden="1" customHeight="1" outlineLevel="2">
      <c r="B27" s="214"/>
      <c r="C27" s="17" t="s">
        <v>343</v>
      </c>
      <c r="D27" s="17"/>
      <c r="E27" s="17"/>
      <c r="F27" s="17"/>
      <c r="G27" s="17"/>
      <c r="H27" s="17"/>
    </row>
    <row r="28" spans="2:17" ht="293.25" hidden="1" customHeight="1" outlineLevel="2">
      <c r="B28" s="206"/>
      <c r="C28" s="319" t="s">
        <v>586</v>
      </c>
      <c r="D28" s="319"/>
      <c r="E28" s="319"/>
      <c r="F28" s="319"/>
      <c r="G28" s="319"/>
      <c r="H28" s="319"/>
    </row>
    <row r="29" spans="2:17" ht="15.75" customHeight="1" outlineLevel="1" collapsed="1">
      <c r="C29" s="17" t="s">
        <v>381</v>
      </c>
      <c r="D29" s="17"/>
      <c r="E29" s="17"/>
      <c r="F29" s="17"/>
      <c r="G29" s="17"/>
      <c r="H29" s="206"/>
    </row>
    <row r="30" spans="2:17" ht="15.75" customHeight="1" outlineLevel="1">
      <c r="B30" s="289">
        <v>2475</v>
      </c>
      <c r="C30" s="287" t="s">
        <v>3</v>
      </c>
      <c r="D30" s="208" t="s">
        <v>281</v>
      </c>
      <c r="E30" s="203">
        <v>366</v>
      </c>
      <c r="F30" s="203">
        <f>E30*'Прайс-лист'!I3*(1-'Прайс-лист'!$E$3)</f>
        <v>9369.6</v>
      </c>
      <c r="G30" s="205">
        <v>0</v>
      </c>
      <c r="H30" s="204">
        <f>F30*G30</f>
        <v>0</v>
      </c>
      <c r="J30" s="123" t="s">
        <v>281</v>
      </c>
      <c r="K30" s="123" t="s">
        <v>281</v>
      </c>
      <c r="L30" s="123" t="s">
        <v>281</v>
      </c>
      <c r="M30" s="123" t="s">
        <v>281</v>
      </c>
      <c r="N30" s="123" t="s">
        <v>281</v>
      </c>
      <c r="O30" s="123" t="s">
        <v>281</v>
      </c>
      <c r="P30" s="123" t="s">
        <v>427</v>
      </c>
      <c r="Q30" s="123" t="s">
        <v>281</v>
      </c>
    </row>
    <row r="31" spans="2:17" ht="15.75" customHeight="1" outlineLevel="1">
      <c r="B31" s="244"/>
      <c r="C31" s="281" t="s">
        <v>479</v>
      </c>
      <c r="D31" s="221" t="s">
        <v>281</v>
      </c>
      <c r="E31" s="203">
        <v>23</v>
      </c>
      <c r="F31" s="203">
        <f>E31*'Прайс-лист'!I3*(1-'Прайс-лист'!$E$3)</f>
        <v>588.80000000000007</v>
      </c>
      <c r="G31" s="205">
        <v>0</v>
      </c>
      <c r="H31" s="204">
        <f t="shared" ref="H31:H37" si="0">F31*G31</f>
        <v>0</v>
      </c>
      <c r="J31" s="125" t="s">
        <v>337</v>
      </c>
      <c r="K31" s="127" t="s">
        <v>478</v>
      </c>
      <c r="L31" s="123" t="s">
        <v>339</v>
      </c>
      <c r="M31" s="127" t="s">
        <v>563</v>
      </c>
      <c r="N31" s="127" t="s">
        <v>466</v>
      </c>
      <c r="O31" s="149" t="s">
        <v>417</v>
      </c>
      <c r="P31" s="149" t="s">
        <v>421</v>
      </c>
      <c r="Q31" s="127" t="s">
        <v>400</v>
      </c>
    </row>
    <row r="32" spans="2:17" ht="15.75" customHeight="1" outlineLevel="1">
      <c r="B32" s="289">
        <v>2126</v>
      </c>
      <c r="C32" s="281" t="s">
        <v>483</v>
      </c>
      <c r="D32" s="221" t="s">
        <v>281</v>
      </c>
      <c r="E32" s="203">
        <v>143</v>
      </c>
      <c r="F32" s="203">
        <f>E32*'Прайс-лист'!I3*(1-'Прайс-лист'!$E$3)</f>
        <v>3660.8</v>
      </c>
      <c r="G32" s="205">
        <v>0</v>
      </c>
      <c r="H32" s="203">
        <f>F32*G32</f>
        <v>0</v>
      </c>
      <c r="J32" s="125" t="s">
        <v>384</v>
      </c>
      <c r="K32" s="123" t="s">
        <v>475</v>
      </c>
      <c r="L32" s="125" t="s">
        <v>337</v>
      </c>
      <c r="M32" s="125" t="s">
        <v>464</v>
      </c>
      <c r="N32" s="125" t="s">
        <v>467</v>
      </c>
      <c r="O32" s="149" t="s">
        <v>418</v>
      </c>
      <c r="P32" s="149" t="s">
        <v>422</v>
      </c>
      <c r="Q32" s="123" t="s">
        <v>399</v>
      </c>
    </row>
    <row r="33" spans="1:17" ht="15.75" customHeight="1" outlineLevel="1">
      <c r="B33" s="289"/>
      <c r="C33" s="281" t="s">
        <v>490</v>
      </c>
      <c r="D33" s="221" t="s">
        <v>281</v>
      </c>
      <c r="E33" s="203">
        <v>2177</v>
      </c>
      <c r="F33" s="203">
        <f>E33*'Прайс-лист'!I3*(1-'Прайс-лист'!$E$3)</f>
        <v>55731.200000000004</v>
      </c>
      <c r="G33" s="205">
        <v>0</v>
      </c>
      <c r="H33" s="204">
        <f>F33*G33</f>
        <v>0</v>
      </c>
      <c r="J33" s="125" t="s">
        <v>383</v>
      </c>
      <c r="K33" s="130" t="s">
        <v>476</v>
      </c>
      <c r="L33" s="124"/>
      <c r="M33" s="125" t="s">
        <v>465</v>
      </c>
      <c r="N33" s="125" t="s">
        <v>468</v>
      </c>
      <c r="O33" s="142"/>
      <c r="P33" s="149" t="s">
        <v>423</v>
      </c>
      <c r="Q33" s="126"/>
    </row>
    <row r="34" spans="1:17" ht="15.75" customHeight="1" outlineLevel="1">
      <c r="B34" s="289"/>
      <c r="C34" s="281" t="s">
        <v>489</v>
      </c>
      <c r="D34" s="221" t="s">
        <v>281</v>
      </c>
      <c r="E34" s="203">
        <v>2960</v>
      </c>
      <c r="F34" s="203">
        <f>E34*'Прайс-лист'!I3*(1-'Прайс-лист'!$E$3)</f>
        <v>75776</v>
      </c>
      <c r="G34" s="205">
        <v>0</v>
      </c>
      <c r="H34" s="204">
        <f>F34*G34</f>
        <v>0</v>
      </c>
      <c r="J34" s="127" t="s">
        <v>338</v>
      </c>
      <c r="K34" s="124" t="s">
        <v>481</v>
      </c>
      <c r="L34" s="130"/>
      <c r="M34" s="130"/>
      <c r="N34" s="130"/>
      <c r="O34" s="125"/>
      <c r="P34" s="149" t="s">
        <v>424</v>
      </c>
      <c r="Q34" s="125"/>
    </row>
    <row r="35" spans="1:17" ht="15.75" customHeight="1" outlineLevel="1">
      <c r="B35" s="289">
        <v>2004</v>
      </c>
      <c r="C35" s="280" t="s">
        <v>283</v>
      </c>
      <c r="D35" s="221" t="s">
        <v>281</v>
      </c>
      <c r="E35" s="203">
        <v>0</v>
      </c>
      <c r="F35" s="203">
        <f>E35*'Прайс-лист'!I3*(1-'Прайс-лист'!$E$3)</f>
        <v>0</v>
      </c>
      <c r="G35" s="205">
        <v>0</v>
      </c>
      <c r="H35" s="204">
        <f t="shared" si="0"/>
        <v>0</v>
      </c>
      <c r="J35" s="127" t="s">
        <v>339</v>
      </c>
      <c r="K35" s="156" t="s">
        <v>352</v>
      </c>
      <c r="L35" s="130"/>
      <c r="M35" s="130"/>
      <c r="N35" s="130"/>
      <c r="O35" s="126"/>
      <c r="P35" s="149" t="s">
        <v>425</v>
      </c>
      <c r="Q35" s="127"/>
    </row>
    <row r="36" spans="1:17" ht="15.75" customHeight="1" outlineLevel="1">
      <c r="B36" s="289">
        <v>3052</v>
      </c>
      <c r="C36" s="280" t="s">
        <v>282</v>
      </c>
      <c r="D36" s="221" t="s">
        <v>281</v>
      </c>
      <c r="E36" s="203">
        <v>95</v>
      </c>
      <c r="F36" s="203">
        <f>E36*'Прайс-лист'!I3*(1-'Прайс-лист'!$E$3)</f>
        <v>2432</v>
      </c>
      <c r="G36" s="205">
        <v>0</v>
      </c>
      <c r="H36" s="204">
        <f t="shared" si="0"/>
        <v>0</v>
      </c>
      <c r="J36" s="127"/>
      <c r="K36" s="156" t="s">
        <v>480</v>
      </c>
      <c r="L36" s="127"/>
      <c r="M36" s="127"/>
      <c r="N36" s="127"/>
      <c r="O36" s="126"/>
      <c r="P36" s="149"/>
      <c r="Q36" s="127"/>
    </row>
    <row r="37" spans="1:17" ht="15.75" customHeight="1" outlineLevel="1">
      <c r="B37" s="284" t="s">
        <v>395</v>
      </c>
      <c r="C37" s="285" t="s">
        <v>398</v>
      </c>
      <c r="D37" s="221" t="s">
        <v>281</v>
      </c>
      <c r="E37" s="203">
        <v>0</v>
      </c>
      <c r="F37" s="203">
        <f>E37*'Прайс-лист'!I3*(1-'Прайс-лист'!$E$3)</f>
        <v>0</v>
      </c>
      <c r="G37" s="205">
        <v>0</v>
      </c>
      <c r="H37" s="204">
        <f t="shared" si="0"/>
        <v>0</v>
      </c>
    </row>
    <row r="38" spans="1:17" ht="15.75" customHeight="1" outlineLevel="1">
      <c r="B38" s="289">
        <v>2142</v>
      </c>
      <c r="C38" s="280" t="s">
        <v>313</v>
      </c>
      <c r="D38" s="280"/>
      <c r="E38" s="203">
        <v>23</v>
      </c>
      <c r="F38" s="203">
        <f>E38*'Прайс-лист'!I3*(1-'Прайс-лист'!$E$3)</f>
        <v>588.80000000000007</v>
      </c>
      <c r="G38" s="205">
        <v>0</v>
      </c>
      <c r="H38" s="204">
        <f>F38*G38</f>
        <v>0</v>
      </c>
    </row>
    <row r="39" spans="1:17" ht="15.75" customHeight="1" outlineLevel="1">
      <c r="C39" s="219" t="s">
        <v>4</v>
      </c>
      <c r="D39" s="219"/>
      <c r="E39" s="219"/>
      <c r="F39" s="219"/>
      <c r="G39" s="219"/>
      <c r="H39" s="219"/>
    </row>
    <row r="40" spans="1:17" ht="15.75" customHeight="1" outlineLevel="1">
      <c r="A40" s="182"/>
      <c r="B40" s="289">
        <v>4144</v>
      </c>
      <c r="C40" s="211" t="s">
        <v>428</v>
      </c>
      <c r="D40" s="211"/>
      <c r="E40" s="247">
        <v>23</v>
      </c>
      <c r="F40" s="203">
        <f>E40*'Прайс-лист'!I3*(1-'Прайс-лист'!$E$3)</f>
        <v>588.80000000000007</v>
      </c>
      <c r="G40" s="205">
        <v>0</v>
      </c>
      <c r="H40" s="204">
        <f t="shared" ref="H40:H50" si="1">F40*G40</f>
        <v>0</v>
      </c>
    </row>
    <row r="41" spans="1:17" ht="15.75" customHeight="1" outlineLevel="1">
      <c r="A41" s="182"/>
      <c r="B41" s="289">
        <v>2414</v>
      </c>
      <c r="C41" s="281" t="s">
        <v>317</v>
      </c>
      <c r="D41" s="280"/>
      <c r="E41" s="247">
        <v>231</v>
      </c>
      <c r="F41" s="203">
        <f>E41*'Прайс-лист'!I3*(1-'Прайс-лист'!$E$3)</f>
        <v>5913.6</v>
      </c>
      <c r="G41" s="205">
        <v>0</v>
      </c>
      <c r="H41" s="204">
        <f t="shared" si="1"/>
        <v>0</v>
      </c>
    </row>
    <row r="42" spans="1:17" ht="15.75" customHeight="1" outlineLevel="1">
      <c r="A42" s="182"/>
      <c r="B42" s="289">
        <v>2328</v>
      </c>
      <c r="C42" s="281" t="s">
        <v>92</v>
      </c>
      <c r="D42" s="280"/>
      <c r="E42" s="245">
        <v>282</v>
      </c>
      <c r="F42" s="203">
        <f>E42*'Прайс-лист'!I3*(1-'Прайс-лист'!$E$3)</f>
        <v>7219.2000000000007</v>
      </c>
      <c r="G42" s="205">
        <v>0</v>
      </c>
      <c r="H42" s="204">
        <f>F42*G42</f>
        <v>0</v>
      </c>
    </row>
    <row r="43" spans="1:17" ht="15.75" customHeight="1" outlineLevel="1">
      <c r="A43" s="182"/>
      <c r="B43" s="282">
        <v>305301</v>
      </c>
      <c r="C43" s="281" t="s">
        <v>298</v>
      </c>
      <c r="D43" s="280"/>
      <c r="E43" s="203">
        <v>26</v>
      </c>
      <c r="F43" s="203">
        <f>E43*'Прайс-лист'!I3*(1-'Прайс-лист'!$E$3)</f>
        <v>665.6</v>
      </c>
      <c r="G43" s="282">
        <f>IF(G36*G42,1,0)</f>
        <v>0</v>
      </c>
      <c r="H43" s="204">
        <f>F43*G43</f>
        <v>0</v>
      </c>
    </row>
    <row r="44" spans="1:17" ht="15.75" customHeight="1" outlineLevel="1">
      <c r="A44" s="182"/>
      <c r="B44" s="282">
        <v>2509</v>
      </c>
      <c r="C44" s="281" t="s">
        <v>574</v>
      </c>
      <c r="D44" s="280"/>
      <c r="E44" s="247">
        <v>716</v>
      </c>
      <c r="F44" s="203">
        <f>E44*'Прайс-лист'!I3*(1-'Прайс-лист'!$E$3)</f>
        <v>18329.600000000002</v>
      </c>
      <c r="G44" s="205">
        <v>0</v>
      </c>
      <c r="H44" s="204">
        <f t="shared" si="1"/>
        <v>0</v>
      </c>
    </row>
    <row r="45" spans="1:17" ht="15.75" customHeight="1" outlineLevel="1">
      <c r="A45" s="182"/>
      <c r="B45" s="282">
        <v>2702</v>
      </c>
      <c r="C45" s="281" t="s">
        <v>76</v>
      </c>
      <c r="D45" s="280"/>
      <c r="E45" s="247">
        <v>590</v>
      </c>
      <c r="F45" s="203">
        <f>E45*'Прайс-лист'!I3*(1-'Прайс-лист'!$E$3)</f>
        <v>15104</v>
      </c>
      <c r="G45" s="205">
        <v>0</v>
      </c>
      <c r="H45" s="204">
        <f t="shared" si="1"/>
        <v>0</v>
      </c>
    </row>
    <row r="46" spans="1:17" ht="15.75" customHeight="1" outlineLevel="1">
      <c r="A46" s="182"/>
      <c r="B46" s="278">
        <v>2701</v>
      </c>
      <c r="C46" s="281" t="s">
        <v>460</v>
      </c>
      <c r="D46" s="280"/>
      <c r="E46" s="247">
        <v>528</v>
      </c>
      <c r="F46" s="203">
        <f>E46*'Прайс-лист'!I3*(1-'Прайс-лист'!$E$3)</f>
        <v>13516.800000000001</v>
      </c>
      <c r="G46" s="205">
        <v>0</v>
      </c>
      <c r="H46" s="204">
        <f t="shared" si="1"/>
        <v>0</v>
      </c>
    </row>
    <row r="47" spans="1:17" ht="15.75" customHeight="1" outlineLevel="1">
      <c r="A47" s="182"/>
      <c r="B47" s="282">
        <v>2421</v>
      </c>
      <c r="C47" s="281" t="s">
        <v>47</v>
      </c>
      <c r="D47" s="280"/>
      <c r="E47" s="247">
        <v>468</v>
      </c>
      <c r="F47" s="203">
        <f>E47*'Прайс-лист'!I3*(1-'Прайс-лист'!$E$3)</f>
        <v>11980.800000000001</v>
      </c>
      <c r="G47" s="205">
        <v>0</v>
      </c>
      <c r="H47" s="204">
        <f t="shared" si="1"/>
        <v>0</v>
      </c>
    </row>
    <row r="48" spans="1:17" ht="15.75" customHeight="1" outlineLevel="1">
      <c r="A48" s="182"/>
      <c r="B48" s="282">
        <v>2941</v>
      </c>
      <c r="C48" s="281" t="s">
        <v>6</v>
      </c>
      <c r="D48" s="280"/>
      <c r="E48" s="247">
        <v>141</v>
      </c>
      <c r="F48" s="203">
        <f>E48*'Прайс-лист'!I3*(1-'Прайс-лист'!$E$3)</f>
        <v>3609.6000000000004</v>
      </c>
      <c r="G48" s="205">
        <v>0</v>
      </c>
      <c r="H48" s="204">
        <f t="shared" si="1"/>
        <v>0</v>
      </c>
    </row>
    <row r="49" spans="1:8" ht="15.75" customHeight="1" outlineLevel="1">
      <c r="A49" s="182"/>
      <c r="B49" s="282">
        <v>2942</v>
      </c>
      <c r="C49" s="281" t="s">
        <v>67</v>
      </c>
      <c r="D49" s="280"/>
      <c r="E49" s="247">
        <v>175</v>
      </c>
      <c r="F49" s="203">
        <f>E49*'Прайс-лист'!I3*(1-'Прайс-лист'!$E$3)</f>
        <v>4480</v>
      </c>
      <c r="G49" s="205">
        <v>0</v>
      </c>
      <c r="H49" s="204">
        <f>F49*G49</f>
        <v>0</v>
      </c>
    </row>
    <row r="50" spans="1:8" ht="15.75" customHeight="1" outlineLevel="1">
      <c r="A50" s="182"/>
      <c r="B50" s="282">
        <v>2876</v>
      </c>
      <c r="C50" s="281" t="s">
        <v>8</v>
      </c>
      <c r="D50" s="280"/>
      <c r="E50" s="247">
        <v>417</v>
      </c>
      <c r="F50" s="203">
        <f>E50*'Прайс-лист'!I3*(1-'Прайс-лист'!$E$3)</f>
        <v>10675.2</v>
      </c>
      <c r="G50" s="205">
        <v>0</v>
      </c>
      <c r="H50" s="204">
        <f t="shared" si="1"/>
        <v>0</v>
      </c>
    </row>
    <row r="51" spans="1:8" ht="15.75" customHeight="1" outlineLevel="1">
      <c r="A51" s="182"/>
      <c r="B51" s="289">
        <v>287601</v>
      </c>
      <c r="C51" s="281" t="s">
        <v>284</v>
      </c>
      <c r="D51" s="280"/>
      <c r="E51" s="247">
        <v>417</v>
      </c>
      <c r="F51" s="203">
        <f>E51*'Прайс-лист'!I3*(1-'Прайс-лист'!$E$3)</f>
        <v>10675.2</v>
      </c>
      <c r="G51" s="205">
        <v>0</v>
      </c>
      <c r="H51" s="204">
        <f>F51*G51</f>
        <v>0</v>
      </c>
    </row>
    <row r="52" spans="1:8" ht="15.75" customHeight="1" outlineLevel="1">
      <c r="A52" s="182"/>
      <c r="B52" s="289">
        <v>2873</v>
      </c>
      <c r="C52" s="281" t="s">
        <v>89</v>
      </c>
      <c r="D52" s="280"/>
      <c r="E52" s="247">
        <v>86</v>
      </c>
      <c r="F52" s="203">
        <f>E52*'Прайс-лист'!I3*(1-'Прайс-лист'!$E$3)</f>
        <v>2201.6</v>
      </c>
      <c r="G52" s="205">
        <v>0</v>
      </c>
      <c r="H52" s="204">
        <f>F52*G52</f>
        <v>0</v>
      </c>
    </row>
    <row r="53" spans="1:8" ht="15.75" customHeight="1" outlineLevel="1">
      <c r="A53" s="182"/>
      <c r="B53" s="289">
        <v>2874</v>
      </c>
      <c r="C53" s="281" t="s">
        <v>90</v>
      </c>
      <c r="D53" s="280"/>
      <c r="E53" s="247">
        <v>82</v>
      </c>
      <c r="F53" s="203">
        <f>E53*'Прайс-лист'!I3*(1-'Прайс-лист'!$E$3)</f>
        <v>2099.2000000000003</v>
      </c>
      <c r="G53" s="205">
        <v>0</v>
      </c>
      <c r="H53" s="204">
        <f>F53*G53</f>
        <v>0</v>
      </c>
    </row>
    <row r="54" spans="1:8" ht="15.75" customHeight="1" outlineLevel="1">
      <c r="A54" s="182"/>
      <c r="B54" s="289">
        <v>2391</v>
      </c>
      <c r="C54" s="281" t="s">
        <v>565</v>
      </c>
      <c r="D54" s="280"/>
      <c r="E54" s="247">
        <v>530</v>
      </c>
      <c r="F54" s="203">
        <f>E54*'Прайс-лист'!I3*(1-'Прайс-лист'!$E$3)</f>
        <v>13568</v>
      </c>
      <c r="G54" s="205">
        <v>0</v>
      </c>
      <c r="H54" s="204">
        <f>F54*G54</f>
        <v>0</v>
      </c>
    </row>
    <row r="55" spans="1:8" ht="15.75" customHeight="1" outlineLevel="1">
      <c r="A55" s="182"/>
      <c r="B55" s="289">
        <v>2396</v>
      </c>
      <c r="C55" s="281" t="s">
        <v>568</v>
      </c>
      <c r="D55" s="280"/>
      <c r="E55" s="247">
        <v>710</v>
      </c>
      <c r="F55" s="203">
        <f>E55*'Прайс-лист'!I3*(1-'Прайс-лист'!$E$3)</f>
        <v>18176</v>
      </c>
      <c r="G55" s="205">
        <v>0</v>
      </c>
      <c r="H55" s="204">
        <f>F55*G55</f>
        <v>0</v>
      </c>
    </row>
    <row r="56" spans="1:8" ht="14.25">
      <c r="B56" s="3"/>
      <c r="C56" s="290"/>
      <c r="D56" s="290"/>
      <c r="E56" s="67"/>
      <c r="F56" s="1"/>
      <c r="G56" s="17" t="s">
        <v>9</v>
      </c>
      <c r="H56" s="95">
        <f>SUM(H26:H55)</f>
        <v>137907.20000000001</v>
      </c>
    </row>
    <row r="57" spans="1:8" ht="14.25"/>
  </sheetData>
  <sortState ref="A40:I55">
    <sortCondition ref="A40"/>
  </sortState>
  <mergeCells count="44">
    <mergeCell ref="R2:S2"/>
    <mergeCell ref="C8:D8"/>
    <mergeCell ref="B2:H2"/>
    <mergeCell ref="B3:H3"/>
    <mergeCell ref="C4:D4"/>
    <mergeCell ref="C5:D5"/>
    <mergeCell ref="C6:D6"/>
    <mergeCell ref="C7:D7"/>
    <mergeCell ref="C21:D21"/>
    <mergeCell ref="C22:D22"/>
    <mergeCell ref="C23:D23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C20:D20"/>
    <mergeCell ref="F22:H22"/>
    <mergeCell ref="F23:H23"/>
    <mergeCell ref="F17:H17"/>
    <mergeCell ref="F18:H18"/>
    <mergeCell ref="F19:H19"/>
    <mergeCell ref="F20:H20"/>
    <mergeCell ref="F21:H21"/>
  </mergeCells>
  <dataValidations count="8">
    <dataValidation type="list" allowBlank="1" showInputMessage="1" showErrorMessage="1" sqref="D30">
      <formula1>$J$30:$J$35</formula1>
    </dataValidation>
    <dataValidation type="list" allowBlank="1" showInputMessage="1" showErrorMessage="1" sqref="D36">
      <formula1>$P$30:$P$35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7">
      <formula1>$Q$30:$Q$32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</dataValidations>
  <hyperlinks>
    <hyperlink ref="R2:S2" location="'Прайс-лист'!A1" display="на главную"/>
  </hyperlinks>
  <pageMargins left="0.23622047244094491" right="0.23622047244094491" top="0.6692913385826772" bottom="0.47244094488188981" header="0.31496062992125984" footer="0.31496062992125984"/>
  <pageSetup paperSize="9" scale="60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2:S53"/>
  <sheetViews>
    <sheetView showGridLines="0" zoomScaleNormal="100" workbookViewId="0">
      <pane ySplit="2" topLeftCell="A3" activePane="bottomLeft" state="frozen"/>
      <selection pane="bottomLeft" activeCell="C31" sqref="C31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1.140625" style="68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7" width="15.7109375" style="178" hidden="1" customWidth="1" outlineLevel="1"/>
    <col min="18" max="18" width="9.140625" style="178" collapsed="1"/>
    <col min="19" max="16384" width="9.140625" style="178"/>
  </cols>
  <sheetData>
    <row r="2" spans="2:19" ht="15.75" customHeight="1">
      <c r="B2" s="322" t="s">
        <v>85</v>
      </c>
      <c r="C2" s="322"/>
      <c r="D2" s="322"/>
      <c r="E2" s="322"/>
      <c r="F2" s="322"/>
      <c r="G2" s="322"/>
      <c r="H2" s="322"/>
      <c r="R2" s="321" t="s">
        <v>430</v>
      </c>
      <c r="S2" s="321"/>
    </row>
    <row r="3" spans="2:19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9" ht="15.75" hidden="1" customHeight="1" outlineLevel="1">
      <c r="B4" s="187"/>
      <c r="C4" s="280" t="s">
        <v>16</v>
      </c>
      <c r="D4" s="280"/>
      <c r="E4" s="246"/>
      <c r="F4" s="320">
        <v>370</v>
      </c>
      <c r="G4" s="320"/>
      <c r="H4" s="320"/>
    </row>
    <row r="5" spans="2:19" ht="15.75" hidden="1" customHeight="1" outlineLevel="1">
      <c r="B5" s="187"/>
      <c r="C5" s="280" t="s">
        <v>17</v>
      </c>
      <c r="D5" s="280"/>
      <c r="E5" s="246"/>
      <c r="F5" s="320">
        <v>270</v>
      </c>
      <c r="G5" s="320"/>
      <c r="H5" s="320"/>
    </row>
    <row r="6" spans="2:19" ht="15.75" hidden="1" customHeight="1" outlineLevel="1">
      <c r="B6" s="187"/>
      <c r="C6" s="280" t="s">
        <v>18</v>
      </c>
      <c r="D6" s="280"/>
      <c r="E6" s="246"/>
      <c r="F6" s="320">
        <v>185</v>
      </c>
      <c r="G6" s="320"/>
      <c r="H6" s="320"/>
    </row>
    <row r="7" spans="2:19" ht="15.75" hidden="1" customHeight="1" outlineLevel="1">
      <c r="B7" s="187"/>
      <c r="C7" s="280" t="s">
        <v>19</v>
      </c>
      <c r="D7" s="280"/>
      <c r="E7" s="246"/>
      <c r="F7" s="320">
        <v>93</v>
      </c>
      <c r="G7" s="320"/>
      <c r="H7" s="320"/>
    </row>
    <row r="8" spans="2:19" ht="15.75" hidden="1" customHeight="1" outlineLevel="1">
      <c r="B8" s="187"/>
      <c r="C8" s="280" t="s">
        <v>20</v>
      </c>
      <c r="D8" s="280"/>
      <c r="E8" s="246"/>
      <c r="F8" s="320">
        <v>46</v>
      </c>
      <c r="G8" s="320"/>
      <c r="H8" s="320"/>
    </row>
    <row r="9" spans="2:19" ht="15.75" hidden="1" customHeight="1" outlineLevel="1">
      <c r="B9" s="187"/>
      <c r="C9" s="280" t="s">
        <v>36</v>
      </c>
      <c r="D9" s="280"/>
      <c r="E9" s="246"/>
      <c r="F9" s="320">
        <v>124</v>
      </c>
      <c r="G9" s="320"/>
      <c r="H9" s="320"/>
    </row>
    <row r="10" spans="2:19" ht="15.75" hidden="1" customHeight="1" outlineLevel="1">
      <c r="B10" s="187"/>
      <c r="C10" s="280" t="s">
        <v>21</v>
      </c>
      <c r="D10" s="280"/>
      <c r="E10" s="246"/>
      <c r="F10" s="320">
        <v>600</v>
      </c>
      <c r="G10" s="320"/>
      <c r="H10" s="320"/>
    </row>
    <row r="11" spans="2:19" ht="15.75" hidden="1" customHeight="1" outlineLevel="1">
      <c r="B11" s="187"/>
      <c r="C11" s="280" t="s">
        <v>22</v>
      </c>
      <c r="D11" s="280"/>
      <c r="E11" s="246"/>
      <c r="F11" s="320">
        <v>5</v>
      </c>
      <c r="G11" s="320"/>
      <c r="H11" s="320"/>
    </row>
    <row r="12" spans="2:19" ht="15.75" hidden="1" customHeight="1" outlineLevel="1">
      <c r="B12" s="187"/>
      <c r="C12" s="280" t="s">
        <v>23</v>
      </c>
      <c r="D12" s="280"/>
      <c r="E12" s="246"/>
      <c r="F12" s="320">
        <v>3</v>
      </c>
      <c r="G12" s="320"/>
      <c r="H12" s="320"/>
    </row>
    <row r="13" spans="2:19" ht="15.75" hidden="1" customHeight="1" outlineLevel="1">
      <c r="B13" s="187"/>
      <c r="C13" s="280" t="s">
        <v>24</v>
      </c>
      <c r="D13" s="280"/>
      <c r="E13" s="246"/>
      <c r="F13" s="320">
        <v>25</v>
      </c>
      <c r="G13" s="320"/>
      <c r="H13" s="320"/>
    </row>
    <row r="14" spans="2:19" ht="15.75" hidden="1" customHeight="1" outlineLevel="1">
      <c r="B14" s="187"/>
      <c r="C14" s="280" t="s">
        <v>25</v>
      </c>
      <c r="D14" s="280"/>
      <c r="E14" s="246"/>
      <c r="F14" s="320">
        <v>30</v>
      </c>
      <c r="G14" s="320"/>
      <c r="H14" s="320"/>
    </row>
    <row r="15" spans="2:19" ht="15.75" hidden="1" customHeight="1" outlineLevel="1">
      <c r="B15" s="187"/>
      <c r="C15" s="280" t="s">
        <v>26</v>
      </c>
      <c r="D15" s="280"/>
      <c r="E15" s="246"/>
      <c r="F15" s="320">
        <v>80</v>
      </c>
      <c r="G15" s="320"/>
      <c r="H15" s="320"/>
    </row>
    <row r="16" spans="2:19" ht="15.75" hidden="1" customHeight="1" outlineLevel="1">
      <c r="B16" s="187"/>
      <c r="C16" s="280" t="s">
        <v>27</v>
      </c>
      <c r="D16" s="280"/>
      <c r="E16" s="246"/>
      <c r="F16" s="320">
        <v>381</v>
      </c>
      <c r="G16" s="320"/>
      <c r="H16" s="320"/>
    </row>
    <row r="17" spans="2:17" ht="15.75" hidden="1" customHeight="1" outlineLevel="1">
      <c r="B17" s="187"/>
      <c r="C17" s="280" t="s">
        <v>28</v>
      </c>
      <c r="D17" s="280"/>
      <c r="E17" s="246"/>
      <c r="F17" s="320" t="s">
        <v>53</v>
      </c>
      <c r="G17" s="320"/>
      <c r="H17" s="320"/>
    </row>
    <row r="18" spans="2:17" ht="15.75" hidden="1" customHeight="1" outlineLevel="1">
      <c r="B18" s="187"/>
      <c r="C18" s="280" t="s">
        <v>30</v>
      </c>
      <c r="D18" s="280"/>
      <c r="E18" s="246"/>
      <c r="F18" s="320" t="s">
        <v>31</v>
      </c>
      <c r="G18" s="320"/>
      <c r="H18" s="320"/>
    </row>
    <row r="19" spans="2:17" ht="15.75" hidden="1" customHeight="1" outlineLevel="1">
      <c r="B19" s="187"/>
      <c r="C19" s="280" t="s">
        <v>37</v>
      </c>
      <c r="D19" s="280"/>
      <c r="E19" s="246"/>
      <c r="F19" s="320" t="s">
        <v>49</v>
      </c>
      <c r="G19" s="320"/>
      <c r="H19" s="320"/>
    </row>
    <row r="20" spans="2:17" ht="15.75" hidden="1" customHeight="1" outlineLevel="1">
      <c r="B20" s="187"/>
      <c r="C20" s="281" t="s">
        <v>159</v>
      </c>
      <c r="D20" s="281"/>
      <c r="E20" s="246"/>
      <c r="F20" s="320" t="s">
        <v>56</v>
      </c>
      <c r="G20" s="320"/>
      <c r="H20" s="320"/>
    </row>
    <row r="21" spans="2:17" ht="15.75" hidden="1" customHeight="1" outlineLevel="1">
      <c r="B21" s="187"/>
      <c r="C21" s="281" t="s">
        <v>160</v>
      </c>
      <c r="D21" s="281"/>
      <c r="E21" s="246"/>
      <c r="F21" s="320" t="s">
        <v>163</v>
      </c>
      <c r="G21" s="320"/>
      <c r="H21" s="320"/>
    </row>
    <row r="22" spans="2:17" ht="15.75" hidden="1" customHeight="1" outlineLevel="1">
      <c r="B22" s="187"/>
      <c r="C22" s="281" t="s">
        <v>162</v>
      </c>
      <c r="D22" s="281"/>
      <c r="E22" s="246"/>
      <c r="F22" s="320" t="s">
        <v>164</v>
      </c>
      <c r="G22" s="320"/>
      <c r="H22" s="320"/>
    </row>
    <row r="23" spans="2:17" ht="15.75" hidden="1" customHeight="1" outlineLevel="1">
      <c r="B23" s="187"/>
      <c r="C23" s="281" t="s">
        <v>35</v>
      </c>
      <c r="D23" s="281"/>
      <c r="E23" s="246"/>
      <c r="F23" s="320">
        <v>185</v>
      </c>
      <c r="G23" s="320"/>
      <c r="H23" s="320"/>
    </row>
    <row r="24" spans="2:17" ht="15.75" customHeight="1" collapsed="1">
      <c r="B24" s="57"/>
      <c r="C24" s="60"/>
      <c r="D24" s="60"/>
      <c r="E24" s="248"/>
      <c r="F24" s="60"/>
      <c r="G24" s="60"/>
      <c r="H24" s="59"/>
    </row>
    <row r="25" spans="2:17" ht="15.75" customHeight="1" outlineLevel="1">
      <c r="B25" s="227" t="s">
        <v>39</v>
      </c>
      <c r="C25" s="228" t="s">
        <v>44</v>
      </c>
      <c r="D25" s="228"/>
      <c r="E25" s="230" t="s">
        <v>1</v>
      </c>
      <c r="F25" s="228" t="s">
        <v>1</v>
      </c>
      <c r="G25" s="228" t="s">
        <v>40</v>
      </c>
      <c r="H25" s="230" t="s">
        <v>41</v>
      </c>
    </row>
    <row r="26" spans="2:17" ht="15.75" customHeight="1" outlineLevel="1">
      <c r="B26" s="289">
        <v>1132</v>
      </c>
      <c r="C26" s="280" t="s">
        <v>134</v>
      </c>
      <c r="D26" s="280"/>
      <c r="E26" s="235">
        <v>4837</v>
      </c>
      <c r="F26" s="203">
        <f>E26*'Прайс-лист'!I3*(1-'Прайс-лист'!$E$3)</f>
        <v>123827.20000000001</v>
      </c>
      <c r="G26" s="289"/>
      <c r="H26" s="204">
        <f>F26</f>
        <v>123827.20000000001</v>
      </c>
    </row>
    <row r="27" spans="2:17" ht="15.75" hidden="1" customHeight="1" outlineLevel="2">
      <c r="B27" s="214"/>
      <c r="C27" s="17" t="s">
        <v>343</v>
      </c>
      <c r="D27" s="17"/>
      <c r="E27" s="17"/>
      <c r="F27" s="17"/>
      <c r="G27" s="17"/>
      <c r="H27" s="17"/>
    </row>
    <row r="28" spans="2:17" ht="308.25" hidden="1" customHeight="1" outlineLevel="2">
      <c r="B28" s="206"/>
      <c r="C28" s="319" t="s">
        <v>587</v>
      </c>
      <c r="D28" s="319"/>
      <c r="E28" s="319"/>
      <c r="F28" s="319"/>
      <c r="G28" s="319"/>
      <c r="H28" s="319"/>
    </row>
    <row r="29" spans="2:17" ht="15.75" customHeight="1" outlineLevel="1" collapsed="1">
      <c r="C29" s="249" t="s">
        <v>381</v>
      </c>
      <c r="D29" s="17"/>
      <c r="E29" s="17"/>
      <c r="F29" s="17"/>
      <c r="G29" s="17"/>
      <c r="H29" s="17"/>
    </row>
    <row r="30" spans="2:17" ht="15.75" customHeight="1" outlineLevel="1">
      <c r="B30" s="289">
        <v>2475</v>
      </c>
      <c r="C30" s="288" t="s">
        <v>3</v>
      </c>
      <c r="D30" s="208" t="s">
        <v>281</v>
      </c>
      <c r="E30" s="203">
        <v>366</v>
      </c>
      <c r="F30" s="203">
        <f>E30*'Прайс-лист'!I3*(1-'Прайс-лист'!$E$3)</f>
        <v>9369.6</v>
      </c>
      <c r="G30" s="205">
        <v>0</v>
      </c>
      <c r="H30" s="204">
        <f>F30*G30</f>
        <v>0</v>
      </c>
      <c r="J30" s="123" t="s">
        <v>281</v>
      </c>
      <c r="K30" s="123" t="s">
        <v>281</v>
      </c>
      <c r="L30" s="123" t="s">
        <v>281</v>
      </c>
      <c r="M30" s="123" t="s">
        <v>281</v>
      </c>
      <c r="N30" s="123" t="s">
        <v>281</v>
      </c>
      <c r="O30" s="123" t="s">
        <v>281</v>
      </c>
      <c r="P30" s="123" t="s">
        <v>427</v>
      </c>
      <c r="Q30" s="123" t="s">
        <v>281</v>
      </c>
    </row>
    <row r="31" spans="2:17" ht="15.75" customHeight="1" outlineLevel="1">
      <c r="B31" s="244"/>
      <c r="C31" s="281" t="s">
        <v>479</v>
      </c>
      <c r="D31" s="221" t="s">
        <v>281</v>
      </c>
      <c r="E31" s="203">
        <v>23</v>
      </c>
      <c r="F31" s="203">
        <f>E31*'Прайс-лист'!I3*(1-'Прайс-лист'!$E$3)</f>
        <v>588.80000000000007</v>
      </c>
      <c r="G31" s="205">
        <v>0</v>
      </c>
      <c r="H31" s="204">
        <f t="shared" ref="H31:H37" si="0">F31*G31</f>
        <v>0</v>
      </c>
      <c r="J31" s="125" t="s">
        <v>337</v>
      </c>
      <c r="K31" s="127" t="s">
        <v>478</v>
      </c>
      <c r="L31" s="123" t="s">
        <v>339</v>
      </c>
      <c r="M31" s="127" t="s">
        <v>563</v>
      </c>
      <c r="N31" s="127" t="s">
        <v>466</v>
      </c>
      <c r="O31" s="149" t="s">
        <v>417</v>
      </c>
      <c r="P31" s="149" t="s">
        <v>421</v>
      </c>
      <c r="Q31" s="127" t="s">
        <v>400</v>
      </c>
    </row>
    <row r="32" spans="2:17" ht="15.75" customHeight="1" outlineLevel="1">
      <c r="B32" s="289">
        <v>2121</v>
      </c>
      <c r="C32" s="281" t="s">
        <v>483</v>
      </c>
      <c r="D32" s="221" t="s">
        <v>281</v>
      </c>
      <c r="E32" s="203">
        <v>126</v>
      </c>
      <c r="F32" s="203">
        <f>E32*'Прайс-лист'!I3*(1-'Прайс-лист'!$E$3)</f>
        <v>3225.6000000000004</v>
      </c>
      <c r="G32" s="205">
        <v>0</v>
      </c>
      <c r="H32" s="203">
        <f>F32*G32</f>
        <v>0</v>
      </c>
      <c r="J32" s="125" t="s">
        <v>384</v>
      </c>
      <c r="K32" s="123" t="s">
        <v>475</v>
      </c>
      <c r="L32" s="125" t="s">
        <v>337</v>
      </c>
      <c r="M32" s="125" t="s">
        <v>464</v>
      </c>
      <c r="N32" s="125" t="s">
        <v>467</v>
      </c>
      <c r="O32" s="149" t="s">
        <v>418</v>
      </c>
      <c r="P32" s="149" t="s">
        <v>422</v>
      </c>
      <c r="Q32" s="123" t="s">
        <v>399</v>
      </c>
    </row>
    <row r="33" spans="1:17" ht="15.75" customHeight="1" outlineLevel="1">
      <c r="B33" s="289"/>
      <c r="C33" s="281" t="s">
        <v>490</v>
      </c>
      <c r="D33" s="221" t="s">
        <v>281</v>
      </c>
      <c r="E33" s="203">
        <v>1503</v>
      </c>
      <c r="F33" s="203">
        <f>E33*'Прайс-лист'!I3*(1-'Прайс-лист'!$E$3)</f>
        <v>38476.800000000003</v>
      </c>
      <c r="G33" s="205">
        <v>0</v>
      </c>
      <c r="H33" s="204">
        <f>F33*G33</f>
        <v>0</v>
      </c>
      <c r="J33" s="125" t="s">
        <v>383</v>
      </c>
      <c r="K33" s="130" t="s">
        <v>476</v>
      </c>
      <c r="L33" s="124"/>
      <c r="M33" s="125" t="s">
        <v>465</v>
      </c>
      <c r="N33" s="125" t="s">
        <v>468</v>
      </c>
      <c r="O33" s="142"/>
      <c r="P33" s="149" t="s">
        <v>423</v>
      </c>
      <c r="Q33" s="126"/>
    </row>
    <row r="34" spans="1:17" ht="15.75" customHeight="1" outlineLevel="1">
      <c r="B34" s="289"/>
      <c r="C34" s="281" t="s">
        <v>489</v>
      </c>
      <c r="D34" s="221" t="s">
        <v>281</v>
      </c>
      <c r="E34" s="203">
        <v>2207</v>
      </c>
      <c r="F34" s="203">
        <f>E34*'Прайс-лист'!I3*(1-'Прайс-лист'!$E$3)</f>
        <v>56499.200000000004</v>
      </c>
      <c r="G34" s="205">
        <v>0</v>
      </c>
      <c r="H34" s="204">
        <f>F34*G34</f>
        <v>0</v>
      </c>
      <c r="J34" s="127" t="s">
        <v>338</v>
      </c>
      <c r="K34" s="124" t="s">
        <v>481</v>
      </c>
      <c r="L34" s="130"/>
      <c r="M34" s="130"/>
      <c r="N34" s="130"/>
      <c r="O34" s="125"/>
      <c r="P34" s="149" t="s">
        <v>424</v>
      </c>
      <c r="Q34" s="125"/>
    </row>
    <row r="35" spans="1:17" ht="15.75" customHeight="1" outlineLevel="1">
      <c r="B35" s="289">
        <v>2004</v>
      </c>
      <c r="C35" s="281" t="s">
        <v>283</v>
      </c>
      <c r="D35" s="221" t="s">
        <v>281</v>
      </c>
      <c r="E35" s="203">
        <v>0</v>
      </c>
      <c r="F35" s="203">
        <f>E35*'Прайс-лист'!I3*(1-'Прайс-лист'!$E$3)</f>
        <v>0</v>
      </c>
      <c r="G35" s="205">
        <v>0</v>
      </c>
      <c r="H35" s="204">
        <f t="shared" si="0"/>
        <v>0</v>
      </c>
      <c r="J35" s="127" t="s">
        <v>339</v>
      </c>
      <c r="K35" s="156" t="s">
        <v>352</v>
      </c>
      <c r="L35" s="130"/>
      <c r="M35" s="130"/>
      <c r="N35" s="130"/>
      <c r="O35" s="126"/>
      <c r="P35" s="149" t="s">
        <v>425</v>
      </c>
      <c r="Q35" s="127"/>
    </row>
    <row r="36" spans="1:17" ht="15.75" customHeight="1" outlineLevel="1">
      <c r="B36" s="289">
        <v>3052</v>
      </c>
      <c r="C36" s="281" t="s">
        <v>282</v>
      </c>
      <c r="D36" s="221" t="s">
        <v>281</v>
      </c>
      <c r="E36" s="203">
        <v>95</v>
      </c>
      <c r="F36" s="203">
        <f>E36*'Прайс-лист'!I3*(1-'Прайс-лист'!$E$3)</f>
        <v>2432</v>
      </c>
      <c r="G36" s="205">
        <v>0</v>
      </c>
      <c r="H36" s="204">
        <f t="shared" si="0"/>
        <v>0</v>
      </c>
      <c r="J36" s="127"/>
      <c r="K36" s="156" t="s">
        <v>480</v>
      </c>
      <c r="L36" s="127"/>
      <c r="M36" s="127"/>
      <c r="N36" s="127"/>
      <c r="O36" s="126"/>
      <c r="P36" s="149"/>
      <c r="Q36" s="127"/>
    </row>
    <row r="37" spans="1:17" ht="15.75" customHeight="1" outlineLevel="1">
      <c r="B37" s="284" t="s">
        <v>395</v>
      </c>
      <c r="C37" s="286" t="s">
        <v>398</v>
      </c>
      <c r="D37" s="221" t="s">
        <v>281</v>
      </c>
      <c r="E37" s="203">
        <v>0</v>
      </c>
      <c r="F37" s="203">
        <f>E37*'Прайс-лист'!I3*(1-'Прайс-лист'!$E$3)</f>
        <v>0</v>
      </c>
      <c r="G37" s="205">
        <v>0</v>
      </c>
      <c r="H37" s="204">
        <f t="shared" si="0"/>
        <v>0</v>
      </c>
    </row>
    <row r="38" spans="1:17" ht="15.75" customHeight="1" outlineLevel="1">
      <c r="C38" s="250" t="s">
        <v>4</v>
      </c>
      <c r="D38" s="219"/>
      <c r="E38" s="219"/>
      <c r="F38" s="219"/>
      <c r="G38" s="219"/>
      <c r="H38" s="219"/>
    </row>
    <row r="39" spans="1:17" ht="15.75" customHeight="1" outlineLevel="1">
      <c r="A39" s="182"/>
      <c r="B39" s="289">
        <v>4144</v>
      </c>
      <c r="C39" s="207" t="s">
        <v>428</v>
      </c>
      <c r="D39" s="211"/>
      <c r="E39" s="203">
        <v>23</v>
      </c>
      <c r="F39" s="203">
        <f>E39*'Прайс-лист'!I3*(1-'Прайс-лист'!$E$3)</f>
        <v>588.80000000000007</v>
      </c>
      <c r="G39" s="205">
        <v>0</v>
      </c>
      <c r="H39" s="204">
        <f t="shared" ref="H39:H52" si="1">F39*G39</f>
        <v>0</v>
      </c>
    </row>
    <row r="40" spans="1:17" ht="15.75" customHeight="1" outlineLevel="1">
      <c r="A40" s="182"/>
      <c r="B40" s="282">
        <v>2414</v>
      </c>
      <c r="C40" s="281" t="s">
        <v>317</v>
      </c>
      <c r="D40" s="280"/>
      <c r="E40" s="203">
        <v>231</v>
      </c>
      <c r="F40" s="203">
        <f>E40*'Прайс-лист'!I3*(1-'Прайс-лист'!$E$3)</f>
        <v>5913.6</v>
      </c>
      <c r="G40" s="205">
        <v>0</v>
      </c>
      <c r="H40" s="204">
        <f t="shared" si="1"/>
        <v>0</v>
      </c>
    </row>
    <row r="41" spans="1:17" ht="15.75" customHeight="1" outlineLevel="1">
      <c r="A41" s="182"/>
      <c r="B41" s="282">
        <v>2508</v>
      </c>
      <c r="C41" s="281" t="s">
        <v>574</v>
      </c>
      <c r="D41" s="280"/>
      <c r="E41" s="203">
        <v>626</v>
      </c>
      <c r="F41" s="203">
        <f>E41*'Прайс-лист'!I3*(1-'Прайс-лист'!$E$3)</f>
        <v>16025.6</v>
      </c>
      <c r="G41" s="205">
        <v>0</v>
      </c>
      <c r="H41" s="204">
        <f t="shared" si="1"/>
        <v>0</v>
      </c>
    </row>
    <row r="42" spans="1:17" ht="15.75" customHeight="1" outlineLevel="1">
      <c r="A42" s="182"/>
      <c r="B42" s="282">
        <v>2702</v>
      </c>
      <c r="C42" s="281" t="s">
        <v>76</v>
      </c>
      <c r="D42" s="280"/>
      <c r="E42" s="203">
        <v>590</v>
      </c>
      <c r="F42" s="203">
        <f>E42*'Прайс-лист'!I3*(1-'Прайс-лист'!$E$3)</f>
        <v>15104</v>
      </c>
      <c r="G42" s="205">
        <v>0</v>
      </c>
      <c r="H42" s="204">
        <f t="shared" si="1"/>
        <v>0</v>
      </c>
    </row>
    <row r="43" spans="1:17" ht="15.75" customHeight="1" outlineLevel="1">
      <c r="A43" s="182"/>
      <c r="B43" s="278">
        <v>2701</v>
      </c>
      <c r="C43" s="281" t="s">
        <v>460</v>
      </c>
      <c r="D43" s="280"/>
      <c r="E43" s="203">
        <v>528</v>
      </c>
      <c r="F43" s="203">
        <f>E43*'Прайс-лист'!I3*(1-'Прайс-лист'!$E$3)</f>
        <v>13516.800000000001</v>
      </c>
      <c r="G43" s="205">
        <v>0</v>
      </c>
      <c r="H43" s="204">
        <f t="shared" si="1"/>
        <v>0</v>
      </c>
    </row>
    <row r="44" spans="1:17" ht="15.75" customHeight="1" outlineLevel="1">
      <c r="A44" s="182"/>
      <c r="B44" s="282">
        <v>2421</v>
      </c>
      <c r="C44" s="281" t="s">
        <v>47</v>
      </c>
      <c r="D44" s="280"/>
      <c r="E44" s="203">
        <v>468</v>
      </c>
      <c r="F44" s="203">
        <f>E44*'Прайс-лист'!I3*(1-'Прайс-лист'!$E$3)</f>
        <v>11980.800000000001</v>
      </c>
      <c r="G44" s="205">
        <v>0</v>
      </c>
      <c r="H44" s="204">
        <f t="shared" si="1"/>
        <v>0</v>
      </c>
    </row>
    <row r="45" spans="1:17" ht="15.75" customHeight="1" outlineLevel="1">
      <c r="A45" s="182"/>
      <c r="B45" s="282">
        <v>2909</v>
      </c>
      <c r="C45" s="281" t="s">
        <v>6</v>
      </c>
      <c r="D45" s="280"/>
      <c r="E45" s="203">
        <v>124</v>
      </c>
      <c r="F45" s="203">
        <f>E45*'Прайс-лист'!I3*(1-'Прайс-лист'!$E$3)</f>
        <v>3174.4</v>
      </c>
      <c r="G45" s="205">
        <v>0</v>
      </c>
      <c r="H45" s="204">
        <f t="shared" si="1"/>
        <v>0</v>
      </c>
    </row>
    <row r="46" spans="1:17" ht="15.75" customHeight="1" outlineLevel="1">
      <c r="A46" s="182"/>
      <c r="B46" s="282">
        <v>2910</v>
      </c>
      <c r="C46" s="281" t="s">
        <v>67</v>
      </c>
      <c r="D46" s="280"/>
      <c r="E46" s="203">
        <v>154</v>
      </c>
      <c r="F46" s="203">
        <f>E46*'Прайс-лист'!I3*(1-'Прайс-лист'!$E$3)</f>
        <v>3942.4</v>
      </c>
      <c r="G46" s="205">
        <v>0</v>
      </c>
      <c r="H46" s="204">
        <f t="shared" si="1"/>
        <v>0</v>
      </c>
    </row>
    <row r="47" spans="1:17" ht="15.75" customHeight="1" outlineLevel="1">
      <c r="A47" s="182"/>
      <c r="B47" s="289">
        <v>2872</v>
      </c>
      <c r="C47" s="281" t="s">
        <v>8</v>
      </c>
      <c r="D47" s="280"/>
      <c r="E47" s="203">
        <v>292</v>
      </c>
      <c r="F47" s="203">
        <f>E47*'Прайс-лист'!I3*(1-'Прайс-лист'!$E$3)</f>
        <v>7475.2000000000007</v>
      </c>
      <c r="G47" s="205">
        <v>0</v>
      </c>
      <c r="H47" s="204">
        <f t="shared" si="1"/>
        <v>0</v>
      </c>
    </row>
    <row r="48" spans="1:17" ht="15.75" customHeight="1" outlineLevel="1">
      <c r="A48" s="182"/>
      <c r="B48" s="289">
        <v>287201</v>
      </c>
      <c r="C48" s="281" t="s">
        <v>284</v>
      </c>
      <c r="D48" s="280"/>
      <c r="E48" s="203">
        <v>292</v>
      </c>
      <c r="F48" s="203">
        <f>E48*'Прайс-лист'!I3*(1-'Прайс-лист'!$E$3)</f>
        <v>7475.2000000000007</v>
      </c>
      <c r="G48" s="205">
        <v>0</v>
      </c>
      <c r="H48" s="204">
        <f t="shared" si="1"/>
        <v>0</v>
      </c>
    </row>
    <row r="49" spans="1:8" ht="15.75" customHeight="1" outlineLevel="1">
      <c r="A49" s="182"/>
      <c r="B49" s="289">
        <v>2873</v>
      </c>
      <c r="C49" s="281" t="s">
        <v>86</v>
      </c>
      <c r="D49" s="280"/>
      <c r="E49" s="203">
        <v>86</v>
      </c>
      <c r="F49" s="203">
        <f>E49*'Прайс-лист'!I3*(1-'Прайс-лист'!$E$3)</f>
        <v>2201.6</v>
      </c>
      <c r="G49" s="205">
        <v>0</v>
      </c>
      <c r="H49" s="204">
        <f t="shared" si="1"/>
        <v>0</v>
      </c>
    </row>
    <row r="50" spans="1:8" ht="15.75" customHeight="1" outlineLevel="1">
      <c r="A50" s="182"/>
      <c r="B50" s="289">
        <v>2874</v>
      </c>
      <c r="C50" s="281" t="s">
        <v>87</v>
      </c>
      <c r="D50" s="280"/>
      <c r="E50" s="203">
        <v>82</v>
      </c>
      <c r="F50" s="203">
        <f>E50*'Прайс-лист'!I3*(1-'Прайс-лист'!$E$3)</f>
        <v>2099.2000000000003</v>
      </c>
      <c r="G50" s="205">
        <v>0</v>
      </c>
      <c r="H50" s="204">
        <f t="shared" si="1"/>
        <v>0</v>
      </c>
    </row>
    <row r="51" spans="1:8" ht="15.75" customHeight="1" outlineLevel="1">
      <c r="A51" s="182"/>
      <c r="B51" s="289">
        <v>2391</v>
      </c>
      <c r="C51" s="281" t="s">
        <v>565</v>
      </c>
      <c r="D51" s="280"/>
      <c r="E51" s="247">
        <v>530</v>
      </c>
      <c r="F51" s="203">
        <f>E51*'Прайс-лист'!I3*(1-'Прайс-лист'!$E$3)</f>
        <v>13568</v>
      </c>
      <c r="G51" s="205">
        <v>0</v>
      </c>
      <c r="H51" s="204">
        <f t="shared" si="1"/>
        <v>0</v>
      </c>
    </row>
    <row r="52" spans="1:8" ht="15.75" customHeight="1" outlineLevel="1">
      <c r="A52" s="182"/>
      <c r="B52" s="289">
        <v>2396</v>
      </c>
      <c r="C52" s="281" t="s">
        <v>568</v>
      </c>
      <c r="D52" s="280"/>
      <c r="E52" s="247">
        <v>710</v>
      </c>
      <c r="F52" s="203">
        <f>E52*'Прайс-лист'!I3*(1-'Прайс-лист'!$E$3)</f>
        <v>18176</v>
      </c>
      <c r="G52" s="205">
        <v>0</v>
      </c>
      <c r="H52" s="204">
        <f t="shared" si="1"/>
        <v>0</v>
      </c>
    </row>
    <row r="53" spans="1:8" ht="15.75" customHeight="1">
      <c r="B53" s="3"/>
      <c r="C53" s="290"/>
      <c r="D53" s="290"/>
      <c r="E53" s="67"/>
      <c r="F53" s="1"/>
      <c r="G53" s="17" t="s">
        <v>9</v>
      </c>
      <c r="H53" s="95">
        <f>SUM(H26:H52)</f>
        <v>123827.20000000001</v>
      </c>
    </row>
  </sheetData>
  <sortState ref="A39:J52">
    <sortCondition ref="A39"/>
  </sortState>
  <mergeCells count="24">
    <mergeCell ref="R2:S2"/>
    <mergeCell ref="B2:H2"/>
    <mergeCell ref="B3:H3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21:H21"/>
    <mergeCell ref="F22:H22"/>
    <mergeCell ref="F23:H23"/>
    <mergeCell ref="F16:H16"/>
    <mergeCell ref="F17:H17"/>
    <mergeCell ref="F18:H18"/>
    <mergeCell ref="F19:H19"/>
    <mergeCell ref="F20:H20"/>
  </mergeCells>
  <dataValidations count="8">
    <dataValidation type="list" allowBlank="1" showInputMessage="1" showErrorMessage="1" sqref="D37">
      <formula1>$Q$30:$Q$32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5">
      <formula1>$O$30:$O$32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6">
      <formula1>$P$30:$P$35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4">
      <formula1>$N$30:$N$33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2:Q48"/>
  <sheetViews>
    <sheetView showGridLines="0" zoomScaleNormal="100" workbookViewId="0">
      <pane ySplit="2" topLeftCell="A3" activePane="bottomLeft" state="frozen"/>
      <selection pane="bottomLeft" activeCell="C32" sqref="C32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9" customWidth="1"/>
    <col min="5" max="5" width="10.7109375" style="106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2" width="19.5703125" style="178" hidden="1" customWidth="1" outlineLevel="1"/>
    <col min="13" max="13" width="21.28515625" style="178" hidden="1" customWidth="1" outlineLevel="1"/>
    <col min="14" max="14" width="29" style="65" hidden="1" customWidth="1" outlineLevel="1"/>
    <col min="15" max="15" width="19.5703125" style="65" hidden="1" customWidth="1" outlineLevel="1"/>
    <col min="16" max="16" width="9.140625" style="178" collapsed="1"/>
    <col min="17" max="16384" width="9.140625" style="178"/>
  </cols>
  <sheetData>
    <row r="2" spans="2:17" ht="15.75" customHeight="1">
      <c r="B2" s="322" t="s">
        <v>285</v>
      </c>
      <c r="C2" s="322"/>
      <c r="D2" s="322"/>
      <c r="E2" s="322"/>
      <c r="F2" s="322"/>
      <c r="G2" s="322"/>
      <c r="H2" s="322"/>
      <c r="P2" s="321" t="s">
        <v>430</v>
      </c>
      <c r="Q2" s="321"/>
    </row>
    <row r="3" spans="2:17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7" ht="15.75" hidden="1" customHeight="1" outlineLevel="1">
      <c r="B4" s="187"/>
      <c r="C4" s="325" t="s">
        <v>16</v>
      </c>
      <c r="D4" s="325"/>
      <c r="E4" s="251"/>
      <c r="F4" s="320">
        <v>330</v>
      </c>
      <c r="G4" s="320"/>
      <c r="H4" s="320"/>
    </row>
    <row r="5" spans="2:17" ht="15.75" hidden="1" customHeight="1" outlineLevel="1">
      <c r="B5" s="187"/>
      <c r="C5" s="325" t="s">
        <v>17</v>
      </c>
      <c r="D5" s="325"/>
      <c r="E5" s="251"/>
      <c r="F5" s="320">
        <v>218</v>
      </c>
      <c r="G5" s="320"/>
      <c r="H5" s="320"/>
    </row>
    <row r="6" spans="2:17" ht="15.75" hidden="1" customHeight="1" outlineLevel="1">
      <c r="B6" s="187"/>
      <c r="C6" s="325" t="s">
        <v>18</v>
      </c>
      <c r="D6" s="325"/>
      <c r="E6" s="251"/>
      <c r="F6" s="320">
        <v>169</v>
      </c>
      <c r="G6" s="320"/>
      <c r="H6" s="320"/>
    </row>
    <row r="7" spans="2:17" ht="15.75" hidden="1" customHeight="1" outlineLevel="1">
      <c r="B7" s="187"/>
      <c r="C7" s="325" t="s">
        <v>19</v>
      </c>
      <c r="D7" s="325"/>
      <c r="E7" s="251"/>
      <c r="F7" s="320">
        <v>78</v>
      </c>
      <c r="G7" s="320"/>
      <c r="H7" s="320"/>
    </row>
    <row r="8" spans="2:17" ht="15.75" hidden="1" customHeight="1" outlineLevel="1">
      <c r="B8" s="187"/>
      <c r="C8" s="325" t="s">
        <v>20</v>
      </c>
      <c r="D8" s="325"/>
      <c r="E8" s="251"/>
      <c r="F8" s="320">
        <v>43</v>
      </c>
      <c r="G8" s="320"/>
      <c r="H8" s="320"/>
    </row>
    <row r="9" spans="2:17" ht="15.75" hidden="1" customHeight="1" outlineLevel="1">
      <c r="B9" s="187"/>
      <c r="C9" s="325" t="s">
        <v>36</v>
      </c>
      <c r="D9" s="325"/>
      <c r="E9" s="251"/>
      <c r="F9" s="320">
        <v>84.9</v>
      </c>
      <c r="G9" s="320"/>
      <c r="H9" s="320"/>
    </row>
    <row r="10" spans="2:17" ht="15.75" hidden="1" customHeight="1" outlineLevel="1">
      <c r="B10" s="187"/>
      <c r="C10" s="325" t="s">
        <v>21</v>
      </c>
      <c r="D10" s="325"/>
      <c r="E10" s="251"/>
      <c r="F10" s="320">
        <v>580</v>
      </c>
      <c r="G10" s="320"/>
      <c r="H10" s="320"/>
    </row>
    <row r="11" spans="2:17" ht="15.75" hidden="1" customHeight="1" outlineLevel="1">
      <c r="B11" s="187"/>
      <c r="C11" s="325" t="s">
        <v>22</v>
      </c>
      <c r="D11" s="325"/>
      <c r="E11" s="251"/>
      <c r="F11" s="320">
        <v>4</v>
      </c>
      <c r="G11" s="320"/>
      <c r="H11" s="320"/>
    </row>
    <row r="12" spans="2:17" ht="15.75" hidden="1" customHeight="1" outlineLevel="1">
      <c r="B12" s="187"/>
      <c r="C12" s="325" t="s">
        <v>23</v>
      </c>
      <c r="D12" s="325"/>
      <c r="E12" s="251"/>
      <c r="F12" s="320">
        <v>3</v>
      </c>
      <c r="G12" s="320"/>
      <c r="H12" s="320"/>
    </row>
    <row r="13" spans="2:17" ht="15.75" hidden="1" customHeight="1" outlineLevel="1">
      <c r="B13" s="187"/>
      <c r="C13" s="325" t="s">
        <v>24</v>
      </c>
      <c r="D13" s="325"/>
      <c r="E13" s="251"/>
      <c r="F13" s="320">
        <v>20</v>
      </c>
      <c r="G13" s="320"/>
      <c r="H13" s="320"/>
    </row>
    <row r="14" spans="2:17" ht="15.75" hidden="1" customHeight="1" outlineLevel="1">
      <c r="B14" s="187"/>
      <c r="C14" s="325" t="s">
        <v>25</v>
      </c>
      <c r="D14" s="325"/>
      <c r="E14" s="251"/>
      <c r="F14" s="320">
        <v>25</v>
      </c>
      <c r="G14" s="320"/>
      <c r="H14" s="320"/>
    </row>
    <row r="15" spans="2:17" ht="15.75" hidden="1" customHeight="1" outlineLevel="1">
      <c r="B15" s="187"/>
      <c r="C15" s="325" t="s">
        <v>26</v>
      </c>
      <c r="D15" s="325"/>
      <c r="E15" s="251"/>
      <c r="F15" s="320">
        <v>60</v>
      </c>
      <c r="G15" s="320"/>
      <c r="H15" s="320"/>
    </row>
    <row r="16" spans="2:17" ht="15.75" hidden="1" customHeight="1" outlineLevel="1">
      <c r="B16" s="187"/>
      <c r="C16" s="325" t="s">
        <v>27</v>
      </c>
      <c r="D16" s="325"/>
      <c r="E16" s="251"/>
      <c r="F16" s="320">
        <v>381</v>
      </c>
      <c r="G16" s="320"/>
      <c r="H16" s="320"/>
    </row>
    <row r="17" spans="2:15" ht="15.75" hidden="1" customHeight="1" outlineLevel="1">
      <c r="B17" s="187"/>
      <c r="C17" s="325" t="s">
        <v>28</v>
      </c>
      <c r="D17" s="325"/>
      <c r="E17" s="251"/>
      <c r="F17" s="320" t="s">
        <v>48</v>
      </c>
      <c r="G17" s="320"/>
      <c r="H17" s="320"/>
    </row>
    <row r="18" spans="2:15" ht="15.75" hidden="1" customHeight="1" outlineLevel="1">
      <c r="B18" s="187"/>
      <c r="C18" s="325" t="s">
        <v>30</v>
      </c>
      <c r="D18" s="325"/>
      <c r="E18" s="251"/>
      <c r="F18" s="320" t="s">
        <v>31</v>
      </c>
      <c r="G18" s="320"/>
      <c r="H18" s="320"/>
    </row>
    <row r="19" spans="2:15" ht="15.75" hidden="1" customHeight="1" outlineLevel="1">
      <c r="B19" s="187"/>
      <c r="C19" s="325" t="s">
        <v>37</v>
      </c>
      <c r="D19" s="325"/>
      <c r="E19" s="251"/>
      <c r="F19" s="320" t="s">
        <v>49</v>
      </c>
      <c r="G19" s="320"/>
      <c r="H19" s="320"/>
    </row>
    <row r="20" spans="2:15" ht="15.75" hidden="1" customHeight="1" outlineLevel="1">
      <c r="B20" s="187"/>
      <c r="C20" s="324" t="s">
        <v>159</v>
      </c>
      <c r="D20" s="324"/>
      <c r="E20" s="251"/>
      <c r="F20" s="320" t="s">
        <v>55</v>
      </c>
      <c r="G20" s="320"/>
      <c r="H20" s="320"/>
    </row>
    <row r="21" spans="2:15" ht="15.75" hidden="1" customHeight="1" outlineLevel="1">
      <c r="B21" s="187"/>
      <c r="C21" s="324" t="s">
        <v>160</v>
      </c>
      <c r="D21" s="324"/>
      <c r="E21" s="251"/>
      <c r="F21" s="320" t="s">
        <v>287</v>
      </c>
      <c r="G21" s="320"/>
      <c r="H21" s="320"/>
    </row>
    <row r="22" spans="2:15" ht="15.75" hidden="1" customHeight="1" outlineLevel="1">
      <c r="B22" s="187"/>
      <c r="C22" s="324" t="s">
        <v>162</v>
      </c>
      <c r="D22" s="324"/>
      <c r="E22" s="251"/>
      <c r="F22" s="320" t="s">
        <v>288</v>
      </c>
      <c r="G22" s="320"/>
      <c r="H22" s="320"/>
    </row>
    <row r="23" spans="2:15" ht="15.75" hidden="1" customHeight="1" outlineLevel="1">
      <c r="B23" s="187"/>
      <c r="C23" s="324" t="s">
        <v>35</v>
      </c>
      <c r="D23" s="324"/>
      <c r="E23" s="251"/>
      <c r="F23" s="320">
        <v>126.4</v>
      </c>
      <c r="G23" s="320"/>
      <c r="H23" s="320"/>
    </row>
    <row r="24" spans="2:15" ht="15.75" customHeight="1" collapsed="1">
      <c r="B24" s="57"/>
      <c r="C24" s="60"/>
      <c r="D24" s="59"/>
      <c r="E24" s="254"/>
      <c r="F24" s="60"/>
      <c r="G24" s="60"/>
      <c r="H24" s="59"/>
    </row>
    <row r="25" spans="2:15" ht="15.75" customHeight="1" outlineLevel="1">
      <c r="B25" s="227" t="s">
        <v>39</v>
      </c>
      <c r="C25" s="228" t="s">
        <v>44</v>
      </c>
      <c r="D25" s="230"/>
      <c r="E25" s="255"/>
      <c r="F25" s="228" t="s">
        <v>1</v>
      </c>
      <c r="G25" s="228" t="s">
        <v>40</v>
      </c>
      <c r="H25" s="230" t="s">
        <v>41</v>
      </c>
    </row>
    <row r="26" spans="2:15" ht="15.75" customHeight="1" outlineLevel="1">
      <c r="B26" s="289">
        <v>1032</v>
      </c>
      <c r="C26" s="280" t="s">
        <v>134</v>
      </c>
      <c r="D26" s="280"/>
      <c r="E26" s="209">
        <v>3456</v>
      </c>
      <c r="F26" s="203">
        <f>E26*'Прайс-лист'!I3*(1-'Прайс-лист'!$E$3)</f>
        <v>88473.600000000006</v>
      </c>
      <c r="G26" s="289"/>
      <c r="H26" s="204">
        <f>F26</f>
        <v>88473.600000000006</v>
      </c>
    </row>
    <row r="27" spans="2:15" ht="15.75" hidden="1" customHeight="1" outlineLevel="2">
      <c r="B27" s="214"/>
      <c r="C27" s="17" t="s">
        <v>343</v>
      </c>
      <c r="D27" s="17"/>
      <c r="E27" s="17"/>
      <c r="F27" s="17"/>
      <c r="G27" s="17"/>
      <c r="H27" s="17"/>
    </row>
    <row r="28" spans="2:15" ht="304.5" hidden="1" customHeight="1" outlineLevel="2">
      <c r="B28" s="206"/>
      <c r="C28" s="319" t="s">
        <v>588</v>
      </c>
      <c r="D28" s="319"/>
      <c r="E28" s="319"/>
      <c r="F28" s="319"/>
      <c r="G28" s="319"/>
      <c r="H28" s="319"/>
    </row>
    <row r="29" spans="2:15" ht="15.75" customHeight="1" outlineLevel="1" collapsed="1">
      <c r="C29" s="249" t="s">
        <v>381</v>
      </c>
      <c r="D29" s="17"/>
      <c r="E29" s="17"/>
      <c r="F29" s="17"/>
      <c r="G29" s="17"/>
      <c r="H29" s="17"/>
    </row>
    <row r="30" spans="2:15" ht="15.75" customHeight="1" outlineLevel="1">
      <c r="B30" s="289">
        <v>2472</v>
      </c>
      <c r="C30" s="288" t="s">
        <v>3</v>
      </c>
      <c r="D30" s="208" t="s">
        <v>281</v>
      </c>
      <c r="E30" s="252">
        <v>143</v>
      </c>
      <c r="F30" s="203">
        <f>E30*'Прайс-лист'!I3*(1-'Прайс-лист'!$E$3)</f>
        <v>3660.8</v>
      </c>
      <c r="G30" s="205">
        <v>0</v>
      </c>
      <c r="H30" s="204">
        <f t="shared" ref="H30:H35" si="0">F30*G30</f>
        <v>0</v>
      </c>
      <c r="J30" s="123" t="s">
        <v>281</v>
      </c>
      <c r="K30" s="123" t="s">
        <v>281</v>
      </c>
      <c r="L30" s="123" t="s">
        <v>281</v>
      </c>
      <c r="M30" s="123" t="s">
        <v>281</v>
      </c>
      <c r="N30" s="123" t="s">
        <v>427</v>
      </c>
      <c r="O30" s="123" t="s">
        <v>281</v>
      </c>
    </row>
    <row r="31" spans="2:15" ht="15.75" customHeight="1" outlineLevel="1">
      <c r="B31" s="244"/>
      <c r="C31" s="281" t="s">
        <v>479</v>
      </c>
      <c r="D31" s="221" t="s">
        <v>281</v>
      </c>
      <c r="E31" s="252">
        <v>23</v>
      </c>
      <c r="F31" s="203">
        <f>E31*'Прайс-лист'!I3*(1-'Прайс-лист'!$E$3)</f>
        <v>588.80000000000007</v>
      </c>
      <c r="G31" s="205">
        <v>0</v>
      </c>
      <c r="H31" s="204">
        <f t="shared" si="0"/>
        <v>0</v>
      </c>
      <c r="J31" s="125" t="s">
        <v>482</v>
      </c>
      <c r="K31" s="127" t="s">
        <v>478</v>
      </c>
      <c r="L31" s="127" t="s">
        <v>563</v>
      </c>
      <c r="M31" s="149" t="s">
        <v>417</v>
      </c>
      <c r="N31" s="149" t="s">
        <v>421</v>
      </c>
      <c r="O31" s="127" t="s">
        <v>400</v>
      </c>
    </row>
    <row r="32" spans="2:15" ht="15.75" customHeight="1" outlineLevel="1">
      <c r="B32" s="289"/>
      <c r="C32" s="281" t="s">
        <v>491</v>
      </c>
      <c r="D32" s="221" t="s">
        <v>281</v>
      </c>
      <c r="E32" s="252">
        <v>1189</v>
      </c>
      <c r="F32" s="203">
        <f>E32*'Прайс-лист'!I3*(1-'Прайс-лист'!$E$3)</f>
        <v>30438.400000000001</v>
      </c>
      <c r="G32" s="205">
        <v>0</v>
      </c>
      <c r="H32" s="204">
        <f t="shared" si="0"/>
        <v>0</v>
      </c>
      <c r="J32" s="125" t="s">
        <v>484</v>
      </c>
      <c r="K32" s="123" t="s">
        <v>475</v>
      </c>
      <c r="L32" s="125" t="s">
        <v>464</v>
      </c>
      <c r="M32" s="149" t="s">
        <v>418</v>
      </c>
      <c r="N32" s="149" t="s">
        <v>422</v>
      </c>
      <c r="O32" s="123" t="s">
        <v>399</v>
      </c>
    </row>
    <row r="33" spans="1:15" ht="15.75" customHeight="1" outlineLevel="1">
      <c r="B33" s="289">
        <v>2004</v>
      </c>
      <c r="C33" s="281" t="s">
        <v>283</v>
      </c>
      <c r="D33" s="221" t="s">
        <v>281</v>
      </c>
      <c r="E33" s="252">
        <v>0</v>
      </c>
      <c r="F33" s="203">
        <f>E33*'Прайс-лист'!I3*(1-'Прайс-лист'!$E$3)</f>
        <v>0</v>
      </c>
      <c r="G33" s="205">
        <v>0</v>
      </c>
      <c r="H33" s="204">
        <f t="shared" si="0"/>
        <v>0</v>
      </c>
      <c r="J33" s="125" t="s">
        <v>383</v>
      </c>
      <c r="K33" s="130" t="s">
        <v>476</v>
      </c>
      <c r="L33" s="124"/>
      <c r="M33" s="142"/>
      <c r="N33" s="149" t="s">
        <v>423</v>
      </c>
      <c r="O33" s="126"/>
    </row>
    <row r="34" spans="1:15" ht="15.75" customHeight="1" outlineLevel="1">
      <c r="A34" s="182"/>
      <c r="B34" s="289">
        <v>3076</v>
      </c>
      <c r="C34" s="281" t="s">
        <v>282</v>
      </c>
      <c r="D34" s="221" t="s">
        <v>281</v>
      </c>
      <c r="E34" s="252">
        <v>48</v>
      </c>
      <c r="F34" s="203">
        <f>E34*'Прайс-лист'!I3*(1-'Прайс-лист'!$E$3)</f>
        <v>1228.8000000000002</v>
      </c>
      <c r="G34" s="205">
        <v>0</v>
      </c>
      <c r="H34" s="204">
        <f t="shared" si="0"/>
        <v>0</v>
      </c>
      <c r="J34" s="127" t="s">
        <v>485</v>
      </c>
      <c r="K34" s="124" t="s">
        <v>481</v>
      </c>
      <c r="L34" s="130"/>
      <c r="M34" s="125"/>
      <c r="N34" s="149" t="s">
        <v>424</v>
      </c>
      <c r="O34" s="125"/>
    </row>
    <row r="35" spans="1:15" ht="15.75" customHeight="1" outlineLevel="1">
      <c r="A35" s="182"/>
      <c r="B35" s="284" t="s">
        <v>395</v>
      </c>
      <c r="C35" s="286" t="s">
        <v>398</v>
      </c>
      <c r="D35" s="221" t="s">
        <v>281</v>
      </c>
      <c r="E35" s="252">
        <v>0</v>
      </c>
      <c r="F35" s="203">
        <f>E35*'Прайс-лист'!I3*(1-'Прайс-лист'!$E$3)</f>
        <v>0</v>
      </c>
      <c r="G35" s="205">
        <v>0</v>
      </c>
      <c r="H35" s="204">
        <f t="shared" si="0"/>
        <v>0</v>
      </c>
      <c r="J35" s="127" t="s">
        <v>339</v>
      </c>
      <c r="K35" s="156"/>
      <c r="L35" s="130"/>
      <c r="M35" s="126"/>
      <c r="N35" s="149" t="s">
        <v>425</v>
      </c>
      <c r="O35" s="127"/>
    </row>
    <row r="36" spans="1:15" ht="15.75" customHeight="1" outlineLevel="1">
      <c r="A36" s="182"/>
      <c r="C36" s="250" t="s">
        <v>4</v>
      </c>
      <c r="D36" s="219"/>
      <c r="E36" s="219"/>
      <c r="F36" s="219"/>
      <c r="G36" s="219"/>
      <c r="H36" s="219"/>
      <c r="J36" s="127"/>
      <c r="K36" s="156"/>
      <c r="L36" s="127"/>
      <c r="M36" s="126"/>
      <c r="N36" s="149"/>
      <c r="O36" s="127"/>
    </row>
    <row r="37" spans="1:15" ht="15.75" customHeight="1" outlineLevel="1">
      <c r="A37" s="182"/>
      <c r="B37" s="289">
        <v>4144</v>
      </c>
      <c r="C37" s="207" t="s">
        <v>428</v>
      </c>
      <c r="D37" s="211"/>
      <c r="E37" s="237">
        <v>23</v>
      </c>
      <c r="F37" s="203">
        <f>E37*'Прайс-лист'!I3*(1-'Прайс-лист'!$E$3)</f>
        <v>588.80000000000007</v>
      </c>
      <c r="G37" s="205">
        <v>0</v>
      </c>
      <c r="H37" s="204">
        <f t="shared" ref="H37:H47" si="1">F37*G37</f>
        <v>0</v>
      </c>
      <c r="N37" s="130"/>
      <c r="O37" s="130"/>
    </row>
    <row r="38" spans="1:15" ht="15.75" customHeight="1" outlineLevel="1">
      <c r="A38" s="182"/>
      <c r="B38" s="289">
        <v>2401</v>
      </c>
      <c r="C38" s="281" t="s">
        <v>46</v>
      </c>
      <c r="D38" s="280"/>
      <c r="E38" s="253">
        <v>141</v>
      </c>
      <c r="F38" s="203">
        <f>E38*'Прайс-лист'!I3*(1-'Прайс-лист'!$E$3)</f>
        <v>3609.6000000000004</v>
      </c>
      <c r="G38" s="205">
        <v>0</v>
      </c>
      <c r="H38" s="204">
        <f t="shared" si="1"/>
        <v>0</v>
      </c>
      <c r="N38" s="178"/>
      <c r="O38" s="178"/>
    </row>
    <row r="39" spans="1:15" ht="15.75" customHeight="1" outlineLevel="1">
      <c r="A39" s="182"/>
      <c r="B39" s="289">
        <v>2420</v>
      </c>
      <c r="C39" s="281" t="s">
        <v>47</v>
      </c>
      <c r="D39" s="280"/>
      <c r="E39" s="237">
        <v>420</v>
      </c>
      <c r="F39" s="203">
        <f>E39*'Прайс-лист'!I3*(1-'Прайс-лист'!$E$3)</f>
        <v>10752</v>
      </c>
      <c r="G39" s="205">
        <v>0</v>
      </c>
      <c r="H39" s="204">
        <f t="shared" si="1"/>
        <v>0</v>
      </c>
    </row>
    <row r="40" spans="1:15" ht="15.75" customHeight="1" outlineLevel="1">
      <c r="A40" s="182"/>
      <c r="B40" s="289">
        <v>2313</v>
      </c>
      <c r="C40" s="281" t="s">
        <v>289</v>
      </c>
      <c r="D40" s="280"/>
      <c r="E40" s="237">
        <v>217</v>
      </c>
      <c r="F40" s="203">
        <f>E40*'Прайс-лист'!I3*(1-'Прайс-лист'!$E$3)</f>
        <v>5555.2000000000007</v>
      </c>
      <c r="G40" s="205">
        <v>0</v>
      </c>
      <c r="H40" s="204">
        <f t="shared" si="1"/>
        <v>0</v>
      </c>
    </row>
    <row r="41" spans="1:15" ht="15.75" customHeight="1" outlineLevel="1">
      <c r="A41" s="182"/>
      <c r="B41" s="289">
        <v>2907</v>
      </c>
      <c r="C41" s="281" t="s">
        <v>6</v>
      </c>
      <c r="D41" s="280"/>
      <c r="E41" s="237">
        <v>108</v>
      </c>
      <c r="F41" s="203">
        <f>E41*'Прайс-лист'!I3*(1-'Прайс-лист'!$E$3)</f>
        <v>2764.8</v>
      </c>
      <c r="G41" s="205">
        <v>0</v>
      </c>
      <c r="H41" s="204">
        <f t="shared" si="1"/>
        <v>0</v>
      </c>
    </row>
    <row r="42" spans="1:15" ht="15.75" customHeight="1" outlineLevel="1">
      <c r="A42" s="182"/>
      <c r="B42" s="289">
        <v>2908</v>
      </c>
      <c r="C42" s="281" t="s">
        <v>67</v>
      </c>
      <c r="D42" s="280"/>
      <c r="E42" s="237">
        <v>130</v>
      </c>
      <c r="F42" s="203">
        <f>E42*'Прайс-лист'!I3*(1-'Прайс-лист'!$E$3)</f>
        <v>3328</v>
      </c>
      <c r="G42" s="205">
        <v>0</v>
      </c>
      <c r="H42" s="204">
        <f t="shared" si="1"/>
        <v>0</v>
      </c>
    </row>
    <row r="43" spans="1:15" ht="15.75" customHeight="1" outlineLevel="1">
      <c r="A43" s="182"/>
      <c r="B43" s="289">
        <v>2895</v>
      </c>
      <c r="C43" s="281" t="s">
        <v>8</v>
      </c>
      <c r="D43" s="280"/>
      <c r="E43" s="237">
        <v>217</v>
      </c>
      <c r="F43" s="203">
        <f>E43*'Прайс-лист'!I3*(1-'Прайс-лист'!$E$3)</f>
        <v>5555.2000000000007</v>
      </c>
      <c r="G43" s="205">
        <v>0</v>
      </c>
      <c r="H43" s="204">
        <f t="shared" si="1"/>
        <v>0</v>
      </c>
    </row>
    <row r="44" spans="1:15" ht="15.75" customHeight="1" outlineLevel="1">
      <c r="A44" s="182"/>
      <c r="B44" s="289">
        <v>289501</v>
      </c>
      <c r="C44" s="281" t="s">
        <v>284</v>
      </c>
      <c r="D44" s="280"/>
      <c r="E44" s="237">
        <v>217</v>
      </c>
      <c r="F44" s="203">
        <f>E44*'Прайс-лист'!I3*(1-'Прайс-лист'!$E$3)</f>
        <v>5555.2000000000007</v>
      </c>
      <c r="G44" s="205">
        <v>0</v>
      </c>
      <c r="H44" s="204">
        <f t="shared" si="1"/>
        <v>0</v>
      </c>
    </row>
    <row r="45" spans="1:15" ht="15.75" customHeight="1" outlineLevel="1">
      <c r="A45" s="182"/>
      <c r="B45" s="289">
        <v>289450</v>
      </c>
      <c r="C45" s="281" t="s">
        <v>429</v>
      </c>
      <c r="D45" s="280"/>
      <c r="E45" s="237">
        <v>98</v>
      </c>
      <c r="F45" s="203">
        <f>E45*'Прайс-лист'!I3*(1-'Прайс-лист'!$E$3)</f>
        <v>2508.8000000000002</v>
      </c>
      <c r="G45" s="205">
        <v>0</v>
      </c>
      <c r="H45" s="204">
        <f t="shared" si="1"/>
        <v>0</v>
      </c>
    </row>
    <row r="46" spans="1:15" ht="15.75" customHeight="1" outlineLevel="1">
      <c r="A46" s="182"/>
      <c r="B46" s="244">
        <v>2390</v>
      </c>
      <c r="C46" s="207" t="s">
        <v>564</v>
      </c>
      <c r="D46" s="211"/>
      <c r="E46" s="237">
        <v>401</v>
      </c>
      <c r="F46" s="203">
        <f>E46*'Прайс-лист'!I3*(1-'Прайс-лист'!$E$3)</f>
        <v>10265.6</v>
      </c>
      <c r="G46" s="205">
        <v>0</v>
      </c>
      <c r="H46" s="204">
        <f t="shared" si="1"/>
        <v>0</v>
      </c>
    </row>
    <row r="47" spans="1:15" ht="15.75" customHeight="1" outlineLevel="1">
      <c r="A47" s="182"/>
      <c r="B47" s="244">
        <v>2395</v>
      </c>
      <c r="C47" s="207" t="s">
        <v>567</v>
      </c>
      <c r="D47" s="211"/>
      <c r="E47" s="237">
        <v>564</v>
      </c>
      <c r="F47" s="203">
        <f>E47*'Прайс-лист'!I3*(1-'Прайс-лист'!$E$3)</f>
        <v>14438.400000000001</v>
      </c>
      <c r="G47" s="205">
        <v>0</v>
      </c>
      <c r="H47" s="204">
        <f t="shared" si="1"/>
        <v>0</v>
      </c>
      <c r="N47" s="130"/>
      <c r="O47" s="130"/>
    </row>
    <row r="48" spans="1:15" ht="15.75" customHeight="1" outlineLevel="1">
      <c r="B48" s="3"/>
      <c r="C48" s="290"/>
      <c r="D48" s="1"/>
      <c r="E48" s="105"/>
      <c r="F48" s="1"/>
      <c r="G48" s="17" t="s">
        <v>9</v>
      </c>
      <c r="H48" s="95">
        <f>SUM(H26:H47)</f>
        <v>88473.600000000006</v>
      </c>
      <c r="N48" s="127"/>
      <c r="O48" s="127"/>
    </row>
  </sheetData>
  <sortState ref="A37:J47">
    <sortCondition ref="A37"/>
  </sortState>
  <mergeCells count="44">
    <mergeCell ref="P2:Q2"/>
    <mergeCell ref="C20:D20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F23:H23"/>
    <mergeCell ref="C7:D7"/>
    <mergeCell ref="B2:H2"/>
    <mergeCell ref="B3:H3"/>
    <mergeCell ref="C4:D4"/>
    <mergeCell ref="C5:D5"/>
    <mergeCell ref="C6:D6"/>
    <mergeCell ref="C19:D19"/>
    <mergeCell ref="F19:H19"/>
    <mergeCell ref="F20:H20"/>
    <mergeCell ref="F21:H21"/>
    <mergeCell ref="F22:H22"/>
    <mergeCell ref="C8:D8"/>
    <mergeCell ref="C21:D21"/>
    <mergeCell ref="C22:D22"/>
    <mergeCell ref="C23:D23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</mergeCells>
  <dataValidations count="6">
    <dataValidation type="list" allowBlank="1" showInputMessage="1" showErrorMessage="1" sqref="D34">
      <formula1>$N$30:$N$35</formula1>
    </dataValidation>
    <dataValidation type="list" allowBlank="1" showInputMessage="1" showErrorMessage="1" sqref="D33">
      <formula1>$M$30:$M$32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2">
      <formula1>$L$30:$L$32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1">
      <formula1>$K$30:$K$34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B2:Q48"/>
  <sheetViews>
    <sheetView showGridLines="0" zoomScaleNormal="100" workbookViewId="0">
      <pane ySplit="2" topLeftCell="A3" activePane="bottomLeft" state="frozen"/>
      <selection pane="bottomLeft" activeCell="C52" sqref="C52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9" customWidth="1"/>
    <col min="5" max="5" width="10.7109375" style="68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5" width="15.7109375" style="178" hidden="1" customWidth="1" outlineLevel="1"/>
    <col min="16" max="16" width="9.140625" style="178" collapsed="1"/>
    <col min="17" max="16384" width="9.140625" style="178"/>
  </cols>
  <sheetData>
    <row r="2" spans="2:17" ht="15.75" customHeight="1">
      <c r="B2" s="322" t="s">
        <v>286</v>
      </c>
      <c r="C2" s="322"/>
      <c r="D2" s="322"/>
      <c r="E2" s="322"/>
      <c r="F2" s="322"/>
      <c r="G2" s="322"/>
      <c r="H2" s="322"/>
      <c r="P2" s="321" t="s">
        <v>430</v>
      </c>
      <c r="Q2" s="321"/>
    </row>
    <row r="3" spans="2:17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7" ht="15.75" hidden="1" customHeight="1" outlineLevel="1">
      <c r="B4" s="187"/>
      <c r="C4" s="280" t="s">
        <v>16</v>
      </c>
      <c r="D4" s="189"/>
      <c r="E4" s="246"/>
      <c r="F4" s="320">
        <v>300</v>
      </c>
      <c r="G4" s="320"/>
      <c r="H4" s="320"/>
    </row>
    <row r="5" spans="2:17" ht="15.75" hidden="1" customHeight="1" outlineLevel="1">
      <c r="B5" s="187"/>
      <c r="C5" s="280" t="s">
        <v>17</v>
      </c>
      <c r="D5" s="189"/>
      <c r="E5" s="246"/>
      <c r="F5" s="320">
        <v>200</v>
      </c>
      <c r="G5" s="320"/>
      <c r="H5" s="320"/>
    </row>
    <row r="6" spans="2:17" ht="15.75" hidden="1" customHeight="1" outlineLevel="1">
      <c r="B6" s="187"/>
      <c r="C6" s="280" t="s">
        <v>18</v>
      </c>
      <c r="D6" s="189"/>
      <c r="E6" s="246"/>
      <c r="F6" s="320">
        <v>167</v>
      </c>
      <c r="G6" s="320"/>
      <c r="H6" s="320"/>
    </row>
    <row r="7" spans="2:17" ht="15.75" hidden="1" customHeight="1" outlineLevel="1">
      <c r="B7" s="187"/>
      <c r="C7" s="280" t="s">
        <v>19</v>
      </c>
      <c r="D7" s="189"/>
      <c r="E7" s="246"/>
      <c r="F7" s="320">
        <v>78</v>
      </c>
      <c r="G7" s="320"/>
      <c r="H7" s="320"/>
    </row>
    <row r="8" spans="2:17" ht="15.75" hidden="1" customHeight="1" outlineLevel="1">
      <c r="B8" s="187"/>
      <c r="C8" s="280" t="s">
        <v>20</v>
      </c>
      <c r="D8" s="189"/>
      <c r="E8" s="246"/>
      <c r="F8" s="320">
        <v>43</v>
      </c>
      <c r="G8" s="320"/>
      <c r="H8" s="320"/>
    </row>
    <row r="9" spans="2:17" ht="15.75" hidden="1" customHeight="1" outlineLevel="1">
      <c r="B9" s="187"/>
      <c r="C9" s="280" t="s">
        <v>36</v>
      </c>
      <c r="D9" s="189"/>
      <c r="E9" s="246"/>
      <c r="F9" s="320">
        <v>77.400000000000006</v>
      </c>
      <c r="G9" s="320"/>
      <c r="H9" s="320"/>
    </row>
    <row r="10" spans="2:17" ht="15.75" hidden="1" customHeight="1" outlineLevel="1">
      <c r="B10" s="187"/>
      <c r="C10" s="280" t="s">
        <v>21</v>
      </c>
      <c r="D10" s="189"/>
      <c r="E10" s="246"/>
      <c r="F10" s="320">
        <v>520</v>
      </c>
      <c r="G10" s="320"/>
      <c r="H10" s="320"/>
    </row>
    <row r="11" spans="2:17" ht="15.75" hidden="1" customHeight="1" outlineLevel="1">
      <c r="B11" s="187"/>
      <c r="C11" s="280" t="s">
        <v>22</v>
      </c>
      <c r="D11" s="189"/>
      <c r="E11" s="246"/>
      <c r="F11" s="320">
        <v>4</v>
      </c>
      <c r="G11" s="320"/>
      <c r="H11" s="320"/>
    </row>
    <row r="12" spans="2:17" ht="15.75" hidden="1" customHeight="1" outlineLevel="1">
      <c r="B12" s="187"/>
      <c r="C12" s="280" t="s">
        <v>23</v>
      </c>
      <c r="D12" s="189"/>
      <c r="E12" s="246"/>
      <c r="F12" s="320">
        <v>3</v>
      </c>
      <c r="G12" s="320"/>
      <c r="H12" s="320"/>
    </row>
    <row r="13" spans="2:17" ht="15.75" hidden="1" customHeight="1" outlineLevel="1">
      <c r="B13" s="187"/>
      <c r="C13" s="280" t="s">
        <v>24</v>
      </c>
      <c r="D13" s="189"/>
      <c r="E13" s="246"/>
      <c r="F13" s="320">
        <v>15</v>
      </c>
      <c r="G13" s="320"/>
      <c r="H13" s="320"/>
    </row>
    <row r="14" spans="2:17" ht="15.75" hidden="1" customHeight="1" outlineLevel="1">
      <c r="B14" s="187"/>
      <c r="C14" s="280" t="s">
        <v>25</v>
      </c>
      <c r="D14" s="189"/>
      <c r="E14" s="246"/>
      <c r="F14" s="320">
        <v>20</v>
      </c>
      <c r="G14" s="320"/>
      <c r="H14" s="320"/>
    </row>
    <row r="15" spans="2:17" ht="15.75" hidden="1" customHeight="1" outlineLevel="1">
      <c r="B15" s="187"/>
      <c r="C15" s="280" t="s">
        <v>26</v>
      </c>
      <c r="D15" s="189"/>
      <c r="E15" s="246"/>
      <c r="F15" s="320">
        <v>50</v>
      </c>
      <c r="G15" s="320"/>
      <c r="H15" s="320"/>
    </row>
    <row r="16" spans="2:17" ht="15.75" hidden="1" customHeight="1" outlineLevel="1">
      <c r="B16" s="187"/>
      <c r="C16" s="280" t="s">
        <v>27</v>
      </c>
      <c r="D16" s="189"/>
      <c r="E16" s="246"/>
      <c r="F16" s="320">
        <v>381</v>
      </c>
      <c r="G16" s="320"/>
      <c r="H16" s="320"/>
    </row>
    <row r="17" spans="2:15" ht="15.75" hidden="1" customHeight="1" outlineLevel="1">
      <c r="B17" s="187"/>
      <c r="C17" s="280" t="s">
        <v>28</v>
      </c>
      <c r="D17" s="189"/>
      <c r="E17" s="246"/>
      <c r="F17" s="320" t="s">
        <v>48</v>
      </c>
      <c r="G17" s="320"/>
      <c r="H17" s="320"/>
    </row>
    <row r="18" spans="2:15" ht="15.75" hidden="1" customHeight="1" outlineLevel="1">
      <c r="B18" s="187"/>
      <c r="C18" s="280" t="s">
        <v>30</v>
      </c>
      <c r="D18" s="189"/>
      <c r="E18" s="246"/>
      <c r="F18" s="320" t="s">
        <v>31</v>
      </c>
      <c r="G18" s="320"/>
      <c r="H18" s="320"/>
    </row>
    <row r="19" spans="2:15" ht="15.75" hidden="1" customHeight="1" outlineLevel="1">
      <c r="B19" s="187"/>
      <c r="C19" s="280" t="s">
        <v>37</v>
      </c>
      <c r="D19" s="189"/>
      <c r="E19" s="246"/>
      <c r="F19" s="320" t="s">
        <v>49</v>
      </c>
      <c r="G19" s="320"/>
      <c r="H19" s="320"/>
    </row>
    <row r="20" spans="2:15" ht="15.75" hidden="1" customHeight="1" outlineLevel="1">
      <c r="B20" s="187"/>
      <c r="C20" s="281" t="s">
        <v>159</v>
      </c>
      <c r="D20" s="189"/>
      <c r="E20" s="246"/>
      <c r="F20" s="320" t="s">
        <v>50</v>
      </c>
      <c r="G20" s="320"/>
      <c r="H20" s="320"/>
    </row>
    <row r="21" spans="2:15" ht="15.75" hidden="1" customHeight="1" outlineLevel="1">
      <c r="B21" s="187"/>
      <c r="C21" s="281" t="s">
        <v>160</v>
      </c>
      <c r="D21" s="189"/>
      <c r="E21" s="246"/>
      <c r="F21" s="320" t="s">
        <v>287</v>
      </c>
      <c r="G21" s="320"/>
      <c r="H21" s="320"/>
    </row>
    <row r="22" spans="2:15" ht="15.75" hidden="1" customHeight="1" outlineLevel="1">
      <c r="B22" s="187"/>
      <c r="C22" s="281" t="s">
        <v>162</v>
      </c>
      <c r="D22" s="189"/>
      <c r="E22" s="246"/>
      <c r="F22" s="320" t="s">
        <v>288</v>
      </c>
      <c r="G22" s="320"/>
      <c r="H22" s="320"/>
    </row>
    <row r="23" spans="2:15" ht="15.75" hidden="1" customHeight="1" outlineLevel="1">
      <c r="B23" s="187"/>
      <c r="C23" s="281" t="s">
        <v>35</v>
      </c>
      <c r="D23" s="189"/>
      <c r="E23" s="246"/>
      <c r="F23" s="320">
        <v>118.5</v>
      </c>
      <c r="G23" s="320"/>
      <c r="H23" s="320"/>
    </row>
    <row r="24" spans="2:15" ht="15.75" customHeight="1" collapsed="1">
      <c r="B24" s="57"/>
      <c r="C24" s="60"/>
      <c r="D24" s="59"/>
      <c r="E24" s="248"/>
      <c r="F24" s="60"/>
      <c r="G24" s="60"/>
      <c r="H24" s="59"/>
    </row>
    <row r="25" spans="2:15" ht="15.75" customHeight="1" outlineLevel="1">
      <c r="B25" s="227" t="s">
        <v>39</v>
      </c>
      <c r="C25" s="228" t="s">
        <v>44</v>
      </c>
      <c r="D25" s="230"/>
      <c r="E25" s="257"/>
      <c r="F25" s="228" t="s">
        <v>1</v>
      </c>
      <c r="G25" s="228" t="s">
        <v>40</v>
      </c>
      <c r="H25" s="230" t="s">
        <v>41</v>
      </c>
    </row>
    <row r="26" spans="2:15" ht="15.75" customHeight="1" outlineLevel="1">
      <c r="B26" s="289">
        <v>1022</v>
      </c>
      <c r="C26" s="280" t="s">
        <v>134</v>
      </c>
      <c r="D26" s="280"/>
      <c r="E26" s="202">
        <v>3296</v>
      </c>
      <c r="F26" s="203">
        <f>E26*'Прайс-лист'!I3*(1-'Прайс-лист'!$E$3)</f>
        <v>84377.600000000006</v>
      </c>
      <c r="G26" s="289"/>
      <c r="H26" s="204">
        <f>F26</f>
        <v>84377.600000000006</v>
      </c>
    </row>
    <row r="27" spans="2:15" ht="15.75" hidden="1" customHeight="1" outlineLevel="2">
      <c r="B27" s="214"/>
      <c r="C27" s="17" t="s">
        <v>343</v>
      </c>
      <c r="D27" s="17"/>
      <c r="E27" s="17"/>
      <c r="F27" s="17"/>
      <c r="G27" s="17"/>
      <c r="H27" s="17"/>
    </row>
    <row r="28" spans="2:15" ht="307.5" hidden="1" customHeight="1" outlineLevel="2">
      <c r="B28" s="206"/>
      <c r="C28" s="319" t="s">
        <v>588</v>
      </c>
      <c r="D28" s="319"/>
      <c r="E28" s="319"/>
      <c r="F28" s="319"/>
      <c r="G28" s="319"/>
      <c r="H28" s="319"/>
    </row>
    <row r="29" spans="2:15" ht="15.75" customHeight="1" outlineLevel="1" collapsed="1">
      <c r="C29" s="249" t="s">
        <v>381</v>
      </c>
      <c r="D29" s="17"/>
      <c r="E29" s="17"/>
      <c r="F29" s="17"/>
      <c r="G29" s="17"/>
      <c r="H29" s="17"/>
      <c r="N29" s="65"/>
      <c r="O29" s="65"/>
    </row>
    <row r="30" spans="2:15" ht="15.75" customHeight="1" outlineLevel="1">
      <c r="B30" s="289">
        <v>2472</v>
      </c>
      <c r="C30" s="288" t="s">
        <v>3</v>
      </c>
      <c r="D30" s="208" t="s">
        <v>281</v>
      </c>
      <c r="E30" s="252">
        <v>143</v>
      </c>
      <c r="F30" s="203">
        <f>E30*'Прайс-лист'!I3*(1-'Прайс-лист'!$E$3)</f>
        <v>3660.8</v>
      </c>
      <c r="G30" s="205">
        <v>0</v>
      </c>
      <c r="H30" s="204">
        <f t="shared" ref="H30:H35" si="0">F30*G30</f>
        <v>0</v>
      </c>
      <c r="J30" s="123" t="s">
        <v>281</v>
      </c>
      <c r="K30" s="123" t="s">
        <v>281</v>
      </c>
      <c r="L30" s="123" t="s">
        <v>281</v>
      </c>
      <c r="M30" s="123" t="s">
        <v>281</v>
      </c>
      <c r="N30" s="123" t="s">
        <v>427</v>
      </c>
      <c r="O30" s="123" t="s">
        <v>281</v>
      </c>
    </row>
    <row r="31" spans="2:15" ht="15.75" customHeight="1" outlineLevel="1">
      <c r="B31" s="244"/>
      <c r="C31" s="281" t="s">
        <v>479</v>
      </c>
      <c r="D31" s="221" t="s">
        <v>281</v>
      </c>
      <c r="E31" s="252">
        <v>23</v>
      </c>
      <c r="F31" s="203">
        <f>E31*'Прайс-лист'!I3*(1-'Прайс-лист'!$E$3)</f>
        <v>588.80000000000007</v>
      </c>
      <c r="G31" s="205">
        <v>0</v>
      </c>
      <c r="H31" s="204">
        <f t="shared" si="0"/>
        <v>0</v>
      </c>
      <c r="J31" s="125" t="s">
        <v>482</v>
      </c>
      <c r="K31" s="127" t="s">
        <v>478</v>
      </c>
      <c r="L31" s="127" t="s">
        <v>563</v>
      </c>
      <c r="M31" s="149" t="s">
        <v>417</v>
      </c>
      <c r="N31" s="149" t="s">
        <v>421</v>
      </c>
      <c r="O31" s="127" t="s">
        <v>400</v>
      </c>
    </row>
    <row r="32" spans="2:15" ht="15.75" customHeight="1" outlineLevel="1">
      <c r="B32" s="289"/>
      <c r="C32" s="281" t="s">
        <v>491</v>
      </c>
      <c r="D32" s="221" t="s">
        <v>281</v>
      </c>
      <c r="E32" s="252">
        <v>1041</v>
      </c>
      <c r="F32" s="203">
        <f>E32*'Прайс-лист'!I3*(1-'Прайс-лист'!$E$3)</f>
        <v>26649.600000000002</v>
      </c>
      <c r="G32" s="205">
        <v>0</v>
      </c>
      <c r="H32" s="204">
        <f t="shared" si="0"/>
        <v>0</v>
      </c>
      <c r="J32" s="125" t="s">
        <v>484</v>
      </c>
      <c r="K32" s="123" t="s">
        <v>475</v>
      </c>
      <c r="L32" s="125" t="s">
        <v>464</v>
      </c>
      <c r="M32" s="149" t="s">
        <v>418</v>
      </c>
      <c r="N32" s="149" t="s">
        <v>422</v>
      </c>
      <c r="O32" s="123" t="s">
        <v>399</v>
      </c>
    </row>
    <row r="33" spans="2:15" ht="15.75" customHeight="1" outlineLevel="1">
      <c r="B33" s="289">
        <v>2004</v>
      </c>
      <c r="C33" s="281" t="s">
        <v>283</v>
      </c>
      <c r="D33" s="221" t="s">
        <v>281</v>
      </c>
      <c r="E33" s="252">
        <v>0</v>
      </c>
      <c r="F33" s="203">
        <f>E33*'Прайс-лист'!I3*(1-'Прайс-лист'!$E$3)</f>
        <v>0</v>
      </c>
      <c r="G33" s="205">
        <v>0</v>
      </c>
      <c r="H33" s="204">
        <f t="shared" si="0"/>
        <v>0</v>
      </c>
      <c r="J33" s="125" t="s">
        <v>383</v>
      </c>
      <c r="K33" s="130" t="s">
        <v>476</v>
      </c>
      <c r="L33" s="124"/>
      <c r="M33" s="142"/>
      <c r="N33" s="149" t="s">
        <v>423</v>
      </c>
      <c r="O33" s="126"/>
    </row>
    <row r="34" spans="2:15" ht="15.75" customHeight="1" outlineLevel="1">
      <c r="B34" s="289">
        <v>3076</v>
      </c>
      <c r="C34" s="281" t="s">
        <v>282</v>
      </c>
      <c r="D34" s="221" t="s">
        <v>281</v>
      </c>
      <c r="E34" s="252">
        <v>48</v>
      </c>
      <c r="F34" s="203">
        <f>E34*'Прайс-лист'!I3*(1-'Прайс-лист'!$E$3)</f>
        <v>1228.8000000000002</v>
      </c>
      <c r="G34" s="205">
        <v>0</v>
      </c>
      <c r="H34" s="204">
        <f t="shared" si="0"/>
        <v>0</v>
      </c>
      <c r="J34" s="127" t="s">
        <v>485</v>
      </c>
      <c r="K34" s="124" t="s">
        <v>481</v>
      </c>
      <c r="L34" s="130"/>
      <c r="M34" s="125"/>
      <c r="N34" s="149" t="s">
        <v>424</v>
      </c>
      <c r="O34" s="125"/>
    </row>
    <row r="35" spans="2:15" ht="15.75" customHeight="1" outlineLevel="1">
      <c r="B35" s="284" t="s">
        <v>395</v>
      </c>
      <c r="C35" s="286" t="s">
        <v>398</v>
      </c>
      <c r="D35" s="221" t="s">
        <v>281</v>
      </c>
      <c r="E35" s="252">
        <v>0</v>
      </c>
      <c r="F35" s="203">
        <f>E35*'Прайс-лист'!I3*(1-'Прайс-лист'!$E$3)</f>
        <v>0</v>
      </c>
      <c r="G35" s="205">
        <v>0</v>
      </c>
      <c r="H35" s="204">
        <f t="shared" si="0"/>
        <v>0</v>
      </c>
      <c r="J35" s="127" t="s">
        <v>339</v>
      </c>
      <c r="K35" s="156"/>
      <c r="L35" s="130"/>
      <c r="M35" s="126"/>
      <c r="N35" s="149" t="s">
        <v>425</v>
      </c>
      <c r="O35" s="127"/>
    </row>
    <row r="36" spans="2:15" ht="15.75" customHeight="1" outlineLevel="1">
      <c r="C36" s="250" t="s">
        <v>4</v>
      </c>
      <c r="D36" s="219"/>
      <c r="E36" s="219"/>
      <c r="F36" s="219"/>
      <c r="G36" s="219"/>
      <c r="H36" s="219"/>
      <c r="J36" s="127"/>
      <c r="K36" s="127"/>
      <c r="L36" s="127"/>
      <c r="M36" s="126"/>
      <c r="N36" s="149"/>
      <c r="O36" s="127"/>
    </row>
    <row r="37" spans="2:15" ht="15.75" customHeight="1" outlineLevel="1">
      <c r="B37" s="289">
        <v>4144</v>
      </c>
      <c r="C37" s="207" t="s">
        <v>428</v>
      </c>
      <c r="D37" s="211"/>
      <c r="E37" s="256">
        <v>23</v>
      </c>
      <c r="F37" s="203">
        <f>E37*'Прайс-лист'!I3*(1-'Прайс-лист'!$E$3)</f>
        <v>588.80000000000007</v>
      </c>
      <c r="G37" s="205">
        <v>0</v>
      </c>
      <c r="H37" s="204">
        <f t="shared" ref="H37:H47" si="1">F37*G37</f>
        <v>0</v>
      </c>
    </row>
    <row r="38" spans="2:15" ht="15.75" customHeight="1" outlineLevel="1">
      <c r="B38" s="289">
        <v>2401</v>
      </c>
      <c r="C38" s="281" t="s">
        <v>46</v>
      </c>
      <c r="D38" s="280"/>
      <c r="E38" s="253">
        <v>141</v>
      </c>
      <c r="F38" s="203">
        <f>E38*'Прайс-лист'!I3*(1-'Прайс-лист'!$E$3)</f>
        <v>3609.6000000000004</v>
      </c>
      <c r="G38" s="205">
        <v>0</v>
      </c>
      <c r="H38" s="204">
        <f t="shared" si="1"/>
        <v>0</v>
      </c>
    </row>
    <row r="39" spans="2:15" ht="15.75" customHeight="1" outlineLevel="1">
      <c r="B39" s="289">
        <v>2420</v>
      </c>
      <c r="C39" s="281" t="s">
        <v>47</v>
      </c>
      <c r="D39" s="280"/>
      <c r="E39" s="256">
        <v>420</v>
      </c>
      <c r="F39" s="203">
        <f>E39*'Прайс-лист'!I3*(1-'Прайс-лист'!$E$3)</f>
        <v>10752</v>
      </c>
      <c r="G39" s="205">
        <v>0</v>
      </c>
      <c r="H39" s="204">
        <f t="shared" si="1"/>
        <v>0</v>
      </c>
    </row>
    <row r="40" spans="2:15" ht="15.75" customHeight="1" outlineLevel="1">
      <c r="B40" s="289">
        <v>2313</v>
      </c>
      <c r="C40" s="281" t="s">
        <v>289</v>
      </c>
      <c r="D40" s="280"/>
      <c r="E40" s="256">
        <v>217</v>
      </c>
      <c r="F40" s="203">
        <f>E40*'Прайс-лист'!I3*(1-'Прайс-лист'!$E$3)</f>
        <v>5555.2000000000007</v>
      </c>
      <c r="G40" s="205">
        <v>0</v>
      </c>
      <c r="H40" s="204">
        <f t="shared" si="1"/>
        <v>0</v>
      </c>
    </row>
    <row r="41" spans="2:15" ht="15.75" customHeight="1" outlineLevel="1">
      <c r="B41" s="289">
        <v>2905</v>
      </c>
      <c r="C41" s="281" t="s">
        <v>6</v>
      </c>
      <c r="D41" s="280"/>
      <c r="E41" s="256">
        <v>95</v>
      </c>
      <c r="F41" s="203">
        <f>E41*'Прайс-лист'!I3*(1-'Прайс-лист'!$E$3)</f>
        <v>2432</v>
      </c>
      <c r="G41" s="205">
        <v>0</v>
      </c>
      <c r="H41" s="204">
        <f t="shared" si="1"/>
        <v>0</v>
      </c>
    </row>
    <row r="42" spans="2:15" ht="15.75" customHeight="1" outlineLevel="1">
      <c r="B42" s="289">
        <v>2906</v>
      </c>
      <c r="C42" s="281" t="s">
        <v>67</v>
      </c>
      <c r="D42" s="280"/>
      <c r="E42" s="256">
        <v>120</v>
      </c>
      <c r="F42" s="203">
        <f>E42*'Прайс-лист'!I3*(1-'Прайс-лист'!$E$3)</f>
        <v>3072</v>
      </c>
      <c r="G42" s="205">
        <v>0</v>
      </c>
      <c r="H42" s="204">
        <f t="shared" si="1"/>
        <v>0</v>
      </c>
    </row>
    <row r="43" spans="2:15" ht="15.75" customHeight="1" outlineLevel="1">
      <c r="B43" s="289">
        <v>2894</v>
      </c>
      <c r="C43" s="281" t="s">
        <v>8</v>
      </c>
      <c r="D43" s="280"/>
      <c r="E43" s="256">
        <v>196</v>
      </c>
      <c r="F43" s="203">
        <f>E43*'Прайс-лист'!I3*(1-'Прайс-лист'!$E$3)</f>
        <v>5017.6000000000004</v>
      </c>
      <c r="G43" s="205">
        <v>0</v>
      </c>
      <c r="H43" s="204">
        <f t="shared" si="1"/>
        <v>0</v>
      </c>
    </row>
    <row r="44" spans="2:15" ht="15.75" customHeight="1" outlineLevel="1">
      <c r="B44" s="289">
        <v>289401</v>
      </c>
      <c r="C44" s="281" t="s">
        <v>284</v>
      </c>
      <c r="D44" s="280"/>
      <c r="E44" s="256">
        <v>196</v>
      </c>
      <c r="F44" s="203">
        <f>E44*'Прайс-лист'!I3*(1-'Прайс-лист'!$E$3)</f>
        <v>5017.6000000000004</v>
      </c>
      <c r="G44" s="205">
        <v>0</v>
      </c>
      <c r="H44" s="204">
        <f t="shared" si="1"/>
        <v>0</v>
      </c>
    </row>
    <row r="45" spans="2:15" ht="15.75" customHeight="1" outlineLevel="1">
      <c r="B45" s="289">
        <v>289450</v>
      </c>
      <c r="C45" s="281" t="s">
        <v>429</v>
      </c>
      <c r="D45" s="280"/>
      <c r="E45" s="237">
        <v>98</v>
      </c>
      <c r="F45" s="203">
        <f>E45*'Прайс-лист'!I3*(1-'Прайс-лист'!$E$3)</f>
        <v>2508.8000000000002</v>
      </c>
      <c r="G45" s="205">
        <v>0</v>
      </c>
      <c r="H45" s="204">
        <f t="shared" si="1"/>
        <v>0</v>
      </c>
    </row>
    <row r="46" spans="2:15" ht="15.75" customHeight="1" outlineLevel="1">
      <c r="B46" s="244">
        <v>2390</v>
      </c>
      <c r="C46" s="207" t="s">
        <v>564</v>
      </c>
      <c r="D46" s="211"/>
      <c r="E46" s="256">
        <v>401</v>
      </c>
      <c r="F46" s="203">
        <f>E46*'Прайс-лист'!I3*(1-'Прайс-лист'!$E$3)</f>
        <v>10265.6</v>
      </c>
      <c r="G46" s="205">
        <v>0</v>
      </c>
      <c r="H46" s="204">
        <f t="shared" si="1"/>
        <v>0</v>
      </c>
    </row>
    <row r="47" spans="2:15" ht="15.75" customHeight="1" outlineLevel="1">
      <c r="B47" s="244">
        <v>2395</v>
      </c>
      <c r="C47" s="207" t="s">
        <v>567</v>
      </c>
      <c r="D47" s="211"/>
      <c r="E47" s="256">
        <v>564</v>
      </c>
      <c r="F47" s="203">
        <f>E47*'Прайс-лист'!I3*(1-'Прайс-лист'!$E$3)</f>
        <v>14438.400000000001</v>
      </c>
      <c r="G47" s="205">
        <v>0</v>
      </c>
      <c r="H47" s="204">
        <f t="shared" si="1"/>
        <v>0</v>
      </c>
    </row>
    <row r="48" spans="2:15" ht="15.75" customHeight="1" outlineLevel="1">
      <c r="B48" s="3"/>
      <c r="C48" s="290"/>
      <c r="D48" s="1"/>
      <c r="E48" s="67"/>
      <c r="F48" s="1"/>
      <c r="G48" s="17" t="s">
        <v>9</v>
      </c>
      <c r="H48" s="95">
        <f>SUM(H26:H47)</f>
        <v>84377.600000000006</v>
      </c>
    </row>
  </sheetData>
  <sortState ref="A37:J47">
    <sortCondition ref="A37"/>
  </sortState>
  <mergeCells count="24">
    <mergeCell ref="F21:H21"/>
    <mergeCell ref="F22:H22"/>
    <mergeCell ref="F23:H23"/>
    <mergeCell ref="B2:H2"/>
    <mergeCell ref="B3:H3"/>
    <mergeCell ref="F18:H18"/>
    <mergeCell ref="F19:H19"/>
    <mergeCell ref="F20:H20"/>
    <mergeCell ref="P2:Q2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</mergeCells>
  <dataValidations count="6">
    <dataValidation type="list" allowBlank="1" showInputMessage="1" showErrorMessage="1" sqref="D35">
      <formula1>$O$30:$O$32</formula1>
    </dataValidation>
    <dataValidation type="list" allowBlank="1" showInputMessage="1" showErrorMessage="1" sqref="D33">
      <formula1>$M$30:$M$32</formula1>
    </dataValidation>
    <dataValidation type="list" allowBlank="1" showInputMessage="1" showErrorMessage="1" sqref="D34">
      <formula1>$N$30:$N$35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1">
      <formula1>$K$30:$K$34</formula1>
    </dataValidation>
    <dataValidation type="list" allowBlank="1" showInputMessage="1" showErrorMessage="1" sqref="D32">
      <formula1>$L$30:$L$32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</sheetPr>
  <dimension ref="A2:S55"/>
  <sheetViews>
    <sheetView showGridLines="0" zoomScaleNormal="100" workbookViewId="0">
      <pane ySplit="2" topLeftCell="A3" activePane="bottomLeft" state="frozen"/>
      <selection pane="bottomLeft" activeCell="C41" sqref="C41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8.5703125" style="179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7" width="15.7109375" style="178" hidden="1" customWidth="1" outlineLevel="1"/>
    <col min="18" max="18" width="9.140625" style="178" collapsed="1"/>
    <col min="19" max="16384" width="9.140625" style="178"/>
  </cols>
  <sheetData>
    <row r="2" spans="2:19" ht="15.75" customHeight="1">
      <c r="B2" s="322" t="s">
        <v>81</v>
      </c>
      <c r="C2" s="322"/>
      <c r="D2" s="322"/>
      <c r="E2" s="322"/>
      <c r="F2" s="322"/>
      <c r="G2" s="322"/>
      <c r="H2" s="322"/>
      <c r="R2" s="321" t="s">
        <v>430</v>
      </c>
      <c r="S2" s="321"/>
    </row>
    <row r="3" spans="2:19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9" ht="15.75" hidden="1" customHeight="1" outlineLevel="1">
      <c r="B4" s="187"/>
      <c r="C4" s="325" t="s">
        <v>16</v>
      </c>
      <c r="D4" s="325"/>
      <c r="E4" s="189"/>
      <c r="F4" s="327">
        <v>520</v>
      </c>
      <c r="G4" s="327"/>
      <c r="H4" s="327"/>
    </row>
    <row r="5" spans="2:19" ht="15.75" hidden="1" customHeight="1" outlineLevel="1">
      <c r="B5" s="187"/>
      <c r="C5" s="325" t="s">
        <v>17</v>
      </c>
      <c r="D5" s="325"/>
      <c r="E5" s="189"/>
      <c r="F5" s="327">
        <v>385</v>
      </c>
      <c r="G5" s="327"/>
      <c r="H5" s="327"/>
    </row>
    <row r="6" spans="2:19" ht="15.75" hidden="1" customHeight="1" outlineLevel="1">
      <c r="B6" s="187"/>
      <c r="C6" s="325" t="s">
        <v>18</v>
      </c>
      <c r="D6" s="325"/>
      <c r="E6" s="189"/>
      <c r="F6" s="327">
        <v>220</v>
      </c>
      <c r="G6" s="327"/>
      <c r="H6" s="327"/>
    </row>
    <row r="7" spans="2:19" ht="15.75" hidden="1" customHeight="1" outlineLevel="1">
      <c r="B7" s="187"/>
      <c r="C7" s="325" t="s">
        <v>19</v>
      </c>
      <c r="D7" s="325"/>
      <c r="E7" s="189"/>
      <c r="F7" s="327">
        <v>115</v>
      </c>
      <c r="G7" s="327"/>
      <c r="H7" s="327"/>
    </row>
    <row r="8" spans="2:19" ht="15.75" hidden="1" customHeight="1" outlineLevel="1">
      <c r="B8" s="187"/>
      <c r="C8" s="325" t="s">
        <v>20</v>
      </c>
      <c r="D8" s="325"/>
      <c r="E8" s="189"/>
      <c r="F8" s="327">
        <v>50</v>
      </c>
      <c r="G8" s="327"/>
      <c r="H8" s="327"/>
    </row>
    <row r="9" spans="2:19" ht="15.75" hidden="1" customHeight="1" outlineLevel="1">
      <c r="B9" s="187"/>
      <c r="C9" s="325" t="s">
        <v>36</v>
      </c>
      <c r="D9" s="325"/>
      <c r="E9" s="189"/>
      <c r="F9" s="327">
        <v>255</v>
      </c>
      <c r="G9" s="327"/>
      <c r="H9" s="327"/>
    </row>
    <row r="10" spans="2:19" ht="15.75" hidden="1" customHeight="1" outlineLevel="1">
      <c r="B10" s="187"/>
      <c r="C10" s="325" t="s">
        <v>21</v>
      </c>
      <c r="D10" s="325"/>
      <c r="E10" s="189"/>
      <c r="F10" s="327">
        <v>1000</v>
      </c>
      <c r="G10" s="327"/>
      <c r="H10" s="327"/>
    </row>
    <row r="11" spans="2:19" ht="15.75" hidden="1" customHeight="1" outlineLevel="1">
      <c r="B11" s="187"/>
      <c r="C11" s="325" t="s">
        <v>22</v>
      </c>
      <c r="D11" s="325"/>
      <c r="E11" s="189"/>
      <c r="F11" s="327">
        <v>9</v>
      </c>
      <c r="G11" s="327"/>
      <c r="H11" s="327"/>
    </row>
    <row r="12" spans="2:19" ht="15.75" hidden="1" customHeight="1" outlineLevel="1">
      <c r="B12" s="187"/>
      <c r="C12" s="325" t="s">
        <v>23</v>
      </c>
      <c r="D12" s="325"/>
      <c r="E12" s="189"/>
      <c r="F12" s="327">
        <v>5</v>
      </c>
      <c r="G12" s="327"/>
      <c r="H12" s="327"/>
    </row>
    <row r="13" spans="2:19" ht="15.75" hidden="1" customHeight="1" outlineLevel="1">
      <c r="B13" s="187"/>
      <c r="C13" s="325" t="s">
        <v>24</v>
      </c>
      <c r="D13" s="325"/>
      <c r="E13" s="189"/>
      <c r="F13" s="327">
        <v>70</v>
      </c>
      <c r="G13" s="327"/>
      <c r="H13" s="327"/>
    </row>
    <row r="14" spans="2:19" ht="15.75" hidden="1" customHeight="1" outlineLevel="1">
      <c r="B14" s="187"/>
      <c r="C14" s="325" t="s">
        <v>25</v>
      </c>
      <c r="D14" s="325"/>
      <c r="E14" s="189"/>
      <c r="F14" s="327">
        <v>100</v>
      </c>
      <c r="G14" s="327"/>
      <c r="H14" s="327"/>
    </row>
    <row r="15" spans="2:19" ht="15.75" hidden="1" customHeight="1" outlineLevel="1">
      <c r="B15" s="187"/>
      <c r="C15" s="325" t="s">
        <v>26</v>
      </c>
      <c r="D15" s="325"/>
      <c r="E15" s="189"/>
      <c r="F15" s="327">
        <v>175</v>
      </c>
      <c r="G15" s="327"/>
      <c r="H15" s="327"/>
    </row>
    <row r="16" spans="2:19" ht="15.75" hidden="1" customHeight="1" outlineLevel="1">
      <c r="B16" s="187"/>
      <c r="C16" s="325" t="s">
        <v>27</v>
      </c>
      <c r="D16" s="325"/>
      <c r="E16" s="189"/>
      <c r="F16" s="327">
        <v>508</v>
      </c>
      <c r="G16" s="327"/>
      <c r="H16" s="327"/>
    </row>
    <row r="17" spans="2:17" ht="15.75" hidden="1" customHeight="1" outlineLevel="1">
      <c r="B17" s="187"/>
      <c r="C17" s="325" t="s">
        <v>28</v>
      </c>
      <c r="D17" s="325"/>
      <c r="E17" s="189"/>
      <c r="F17" s="327" t="s">
        <v>54</v>
      </c>
      <c r="G17" s="327"/>
      <c r="H17" s="327"/>
    </row>
    <row r="18" spans="2:17" ht="15.75" hidden="1" customHeight="1" outlineLevel="1">
      <c r="B18" s="187"/>
      <c r="C18" s="325" t="s">
        <v>30</v>
      </c>
      <c r="D18" s="325"/>
      <c r="E18" s="189"/>
      <c r="F18" s="327" t="s">
        <v>31</v>
      </c>
      <c r="G18" s="327"/>
      <c r="H18" s="327"/>
    </row>
    <row r="19" spans="2:17" ht="15.75" hidden="1" customHeight="1" outlineLevel="1">
      <c r="B19" s="187"/>
      <c r="C19" s="325" t="s">
        <v>37</v>
      </c>
      <c r="D19" s="325"/>
      <c r="E19" s="189"/>
      <c r="F19" s="327" t="s">
        <v>49</v>
      </c>
      <c r="G19" s="327"/>
      <c r="H19" s="327"/>
    </row>
    <row r="20" spans="2:17" ht="15.75" hidden="1" customHeight="1" outlineLevel="1">
      <c r="B20" s="187"/>
      <c r="C20" s="324" t="s">
        <v>159</v>
      </c>
      <c r="D20" s="324"/>
      <c r="E20" s="189"/>
      <c r="F20" s="327" t="s">
        <v>59</v>
      </c>
      <c r="G20" s="327"/>
      <c r="H20" s="327"/>
    </row>
    <row r="21" spans="2:17" ht="15.75" hidden="1" customHeight="1" outlineLevel="1">
      <c r="B21" s="187"/>
      <c r="C21" s="324" t="s">
        <v>160</v>
      </c>
      <c r="D21" s="324"/>
      <c r="E21" s="189"/>
      <c r="F21" s="327" t="s">
        <v>161</v>
      </c>
      <c r="G21" s="327"/>
      <c r="H21" s="327"/>
    </row>
    <row r="22" spans="2:17" ht="15.75" hidden="1" customHeight="1" outlineLevel="1">
      <c r="B22" s="187"/>
      <c r="C22" s="324" t="s">
        <v>35</v>
      </c>
      <c r="D22" s="324"/>
      <c r="E22" s="189"/>
      <c r="F22" s="327">
        <v>320</v>
      </c>
      <c r="G22" s="327"/>
      <c r="H22" s="327"/>
    </row>
    <row r="23" spans="2:17" ht="15.75" customHeight="1" collapsed="1">
      <c r="B23" s="57"/>
      <c r="C23" s="60"/>
      <c r="D23" s="60"/>
      <c r="E23" s="70"/>
      <c r="F23" s="60"/>
      <c r="G23" s="60"/>
      <c r="H23" s="59"/>
    </row>
    <row r="24" spans="2:17" ht="15.75" customHeight="1" outlineLevel="1">
      <c r="B24" s="227" t="s">
        <v>39</v>
      </c>
      <c r="C24" s="228" t="s">
        <v>44</v>
      </c>
      <c r="D24" s="228"/>
      <c r="E24" s="230" t="s">
        <v>1</v>
      </c>
      <c r="F24" s="228" t="s">
        <v>1</v>
      </c>
      <c r="G24" s="228" t="s">
        <v>40</v>
      </c>
      <c r="H24" s="230" t="s">
        <v>41</v>
      </c>
    </row>
    <row r="25" spans="2:17" ht="15.75" customHeight="1" outlineLevel="1">
      <c r="B25" s="289">
        <v>1121</v>
      </c>
      <c r="C25" s="280" t="s">
        <v>133</v>
      </c>
      <c r="D25" s="280"/>
      <c r="E25" s="253">
        <v>7210</v>
      </c>
      <c r="F25" s="203">
        <f>E25*'Прайс-лист'!I3*(1-'Прайс-лист'!$E$3)</f>
        <v>184576</v>
      </c>
      <c r="G25" s="289"/>
      <c r="H25" s="204">
        <f>F25</f>
        <v>184576</v>
      </c>
    </row>
    <row r="26" spans="2:17" ht="15.75" hidden="1" customHeight="1" outlineLevel="2">
      <c r="B26" s="214"/>
      <c r="C26" s="17" t="s">
        <v>343</v>
      </c>
      <c r="D26" s="17"/>
      <c r="E26" s="17"/>
      <c r="F26" s="17"/>
      <c r="G26" s="17"/>
      <c r="H26" s="17"/>
    </row>
    <row r="27" spans="2:17" ht="305.25" hidden="1" customHeight="1" outlineLevel="2">
      <c r="B27" s="206"/>
      <c r="C27" s="319" t="s">
        <v>589</v>
      </c>
      <c r="D27" s="319"/>
      <c r="E27" s="319"/>
      <c r="F27" s="319"/>
      <c r="G27" s="319"/>
      <c r="H27" s="319"/>
    </row>
    <row r="28" spans="2:17" ht="15.75" customHeight="1" outlineLevel="1" collapsed="1">
      <c r="C28" s="17" t="s">
        <v>381</v>
      </c>
      <c r="D28" s="17"/>
      <c r="E28" s="17"/>
      <c r="F28" s="17"/>
      <c r="G28" s="17"/>
      <c r="H28" s="17"/>
    </row>
    <row r="29" spans="2:17" ht="15.75" customHeight="1" outlineLevel="1">
      <c r="B29" s="289">
        <v>2474</v>
      </c>
      <c r="C29" s="287" t="s">
        <v>3</v>
      </c>
      <c r="D29" s="208" t="s">
        <v>281</v>
      </c>
      <c r="E29" s="258">
        <v>265</v>
      </c>
      <c r="F29" s="203">
        <f>E29*'Прайс-лист'!I3*(1-'Прайс-лист'!$E$3)</f>
        <v>6784</v>
      </c>
      <c r="G29" s="205">
        <v>0</v>
      </c>
      <c r="H29" s="204">
        <f>F29*G29</f>
        <v>0</v>
      </c>
      <c r="J29" s="123" t="s">
        <v>281</v>
      </c>
      <c r="K29" s="123" t="s">
        <v>281</v>
      </c>
      <c r="L29" s="123" t="s">
        <v>281</v>
      </c>
      <c r="M29" s="123" t="s">
        <v>281</v>
      </c>
      <c r="N29" s="123" t="s">
        <v>281</v>
      </c>
      <c r="O29" s="123" t="s">
        <v>281</v>
      </c>
      <c r="P29" s="123" t="s">
        <v>427</v>
      </c>
      <c r="Q29" s="123" t="s">
        <v>281</v>
      </c>
    </row>
    <row r="30" spans="2:17" ht="15.75" customHeight="1" outlineLevel="1">
      <c r="B30" s="244"/>
      <c r="C30" s="281" t="s">
        <v>479</v>
      </c>
      <c r="D30" s="221" t="s">
        <v>281</v>
      </c>
      <c r="E30" s="258">
        <v>23</v>
      </c>
      <c r="F30" s="203">
        <f>E30*'Прайс-лист'!I3*(1-'Прайс-лист'!$E$3)</f>
        <v>588.80000000000007</v>
      </c>
      <c r="G30" s="205">
        <v>0</v>
      </c>
      <c r="H30" s="204">
        <f t="shared" ref="H30:H36" si="0">F30*G30</f>
        <v>0</v>
      </c>
      <c r="J30" s="125" t="s">
        <v>337</v>
      </c>
      <c r="K30" s="127" t="s">
        <v>478</v>
      </c>
      <c r="L30" s="123" t="s">
        <v>339</v>
      </c>
      <c r="M30" s="127" t="s">
        <v>563</v>
      </c>
      <c r="N30" s="127" t="s">
        <v>466</v>
      </c>
      <c r="O30" s="149" t="s">
        <v>417</v>
      </c>
      <c r="P30" s="149" t="s">
        <v>421</v>
      </c>
      <c r="Q30" s="127" t="s">
        <v>400</v>
      </c>
    </row>
    <row r="31" spans="2:17" ht="15.75" customHeight="1" outlineLevel="1">
      <c r="B31" s="289">
        <v>2127</v>
      </c>
      <c r="C31" s="281" t="s">
        <v>483</v>
      </c>
      <c r="D31" s="221" t="s">
        <v>281</v>
      </c>
      <c r="E31" s="258">
        <v>177</v>
      </c>
      <c r="F31" s="203">
        <f>E31*'Прайс-лист'!I3*(1-'Прайс-лист'!$E$3)</f>
        <v>4531.2</v>
      </c>
      <c r="G31" s="205">
        <v>0</v>
      </c>
      <c r="H31" s="203">
        <f>F31*G31</f>
        <v>0</v>
      </c>
      <c r="J31" s="125" t="s">
        <v>384</v>
      </c>
      <c r="K31" s="123" t="s">
        <v>475</v>
      </c>
      <c r="L31" s="125" t="s">
        <v>337</v>
      </c>
      <c r="M31" s="125" t="s">
        <v>464</v>
      </c>
      <c r="N31" s="125" t="s">
        <v>467</v>
      </c>
      <c r="O31" s="149" t="s">
        <v>418</v>
      </c>
      <c r="P31" s="149" t="s">
        <v>422</v>
      </c>
      <c r="Q31" s="123" t="s">
        <v>399</v>
      </c>
    </row>
    <row r="32" spans="2:17" ht="15.75" customHeight="1" outlineLevel="1">
      <c r="B32" s="289"/>
      <c r="C32" s="281" t="s">
        <v>490</v>
      </c>
      <c r="D32" s="221" t="s">
        <v>281</v>
      </c>
      <c r="E32" s="258">
        <v>2690</v>
      </c>
      <c r="F32" s="203">
        <f>E32*'Прайс-лист'!I3*(1-'Прайс-лист'!$E$3)</f>
        <v>68864</v>
      </c>
      <c r="G32" s="205">
        <v>0</v>
      </c>
      <c r="H32" s="204">
        <f>F32*G32</f>
        <v>0</v>
      </c>
      <c r="J32" s="125" t="s">
        <v>383</v>
      </c>
      <c r="K32" s="130" t="s">
        <v>476</v>
      </c>
      <c r="L32" s="124"/>
      <c r="M32" s="125" t="s">
        <v>465</v>
      </c>
      <c r="N32" s="125" t="s">
        <v>468</v>
      </c>
      <c r="O32" s="142"/>
      <c r="P32" s="149" t="s">
        <v>423</v>
      </c>
      <c r="Q32" s="126"/>
    </row>
    <row r="33" spans="1:18" ht="15.75" customHeight="1" outlineLevel="1">
      <c r="B33" s="289"/>
      <c r="C33" s="281" t="s">
        <v>489</v>
      </c>
      <c r="D33" s="221" t="s">
        <v>281</v>
      </c>
      <c r="E33" s="258">
        <v>3733</v>
      </c>
      <c r="F33" s="203">
        <f>E33*'Прайс-лист'!I3*(1-'Прайс-лист'!$E$3)</f>
        <v>95564.800000000003</v>
      </c>
      <c r="G33" s="205">
        <v>0</v>
      </c>
      <c r="H33" s="204">
        <f>F33*G33</f>
        <v>0</v>
      </c>
      <c r="J33" s="127" t="s">
        <v>338</v>
      </c>
      <c r="K33" s="124" t="s">
        <v>481</v>
      </c>
      <c r="L33" s="130"/>
      <c r="M33" s="130"/>
      <c r="N33" s="130"/>
      <c r="O33" s="125"/>
      <c r="P33" s="149" t="s">
        <v>424</v>
      </c>
      <c r="Q33" s="125"/>
    </row>
    <row r="34" spans="1:18" ht="15.75" customHeight="1" outlineLevel="1">
      <c r="B34" s="289">
        <v>2004</v>
      </c>
      <c r="C34" s="280" t="s">
        <v>283</v>
      </c>
      <c r="D34" s="221" t="s">
        <v>281</v>
      </c>
      <c r="E34" s="258">
        <v>0</v>
      </c>
      <c r="F34" s="203">
        <f>E34*'Прайс-лист'!I3*(1-'Прайс-лист'!$E$3)</f>
        <v>0</v>
      </c>
      <c r="G34" s="205">
        <v>0</v>
      </c>
      <c r="H34" s="204">
        <f t="shared" si="0"/>
        <v>0</v>
      </c>
      <c r="J34" s="127" t="s">
        <v>339</v>
      </c>
      <c r="K34" s="156" t="s">
        <v>352</v>
      </c>
      <c r="L34" s="130"/>
      <c r="M34" s="130"/>
      <c r="N34" s="130"/>
      <c r="O34" s="126"/>
      <c r="P34" s="149" t="s">
        <v>425</v>
      </c>
      <c r="Q34" s="127"/>
    </row>
    <row r="35" spans="1:18" ht="15.75" customHeight="1" outlineLevel="1">
      <c r="B35" s="289">
        <v>3051</v>
      </c>
      <c r="C35" s="280" t="s">
        <v>282</v>
      </c>
      <c r="D35" s="221" t="s">
        <v>281</v>
      </c>
      <c r="E35" s="258">
        <v>28</v>
      </c>
      <c r="F35" s="203">
        <f>E35*'Прайс-лист'!I3*(1-'Прайс-лист'!$E$3)</f>
        <v>716.80000000000007</v>
      </c>
      <c r="G35" s="205">
        <v>0</v>
      </c>
      <c r="H35" s="204">
        <f t="shared" si="0"/>
        <v>0</v>
      </c>
      <c r="J35" s="127"/>
      <c r="K35" s="156" t="s">
        <v>480</v>
      </c>
      <c r="L35" s="127"/>
      <c r="M35" s="127"/>
      <c r="N35" s="127"/>
      <c r="O35" s="127"/>
      <c r="P35" s="126"/>
      <c r="Q35" s="149"/>
      <c r="R35" s="127"/>
    </row>
    <row r="36" spans="1:18" ht="15.75" customHeight="1" outlineLevel="1">
      <c r="B36" s="284" t="s">
        <v>395</v>
      </c>
      <c r="C36" s="285" t="s">
        <v>398</v>
      </c>
      <c r="D36" s="221" t="s">
        <v>281</v>
      </c>
      <c r="E36" s="259">
        <v>0</v>
      </c>
      <c r="F36" s="203">
        <f>E36*'Прайс-лист'!I3*(1-'Прайс-лист'!$E$3)</f>
        <v>0</v>
      </c>
      <c r="G36" s="205">
        <v>0</v>
      </c>
      <c r="H36" s="204">
        <f t="shared" si="0"/>
        <v>0</v>
      </c>
    </row>
    <row r="37" spans="1:18" ht="15.75" customHeight="1" outlineLevel="1">
      <c r="C37" s="219" t="s">
        <v>4</v>
      </c>
      <c r="D37" s="219"/>
      <c r="E37" s="219"/>
      <c r="F37" s="219"/>
      <c r="G37" s="219"/>
      <c r="H37" s="219"/>
    </row>
    <row r="38" spans="1:18" ht="15.75" customHeight="1" outlineLevel="1">
      <c r="A38" s="182"/>
      <c r="B38" s="278">
        <v>4144</v>
      </c>
      <c r="C38" s="207" t="s">
        <v>428</v>
      </c>
      <c r="D38" s="211"/>
      <c r="E38" s="260">
        <v>23</v>
      </c>
      <c r="F38" s="203">
        <f>E38*'Прайс-лист'!I3*(1-'Прайс-лист'!$E$3)</f>
        <v>588.80000000000007</v>
      </c>
      <c r="G38" s="205">
        <v>0</v>
      </c>
      <c r="H38" s="204">
        <f t="shared" ref="H38:H54" si="1">F38*G38</f>
        <v>0</v>
      </c>
    </row>
    <row r="39" spans="1:18" ht="15.75" customHeight="1" outlineLevel="1">
      <c r="A39" s="182"/>
      <c r="B39" s="282">
        <v>2425</v>
      </c>
      <c r="C39" s="207" t="s">
        <v>559</v>
      </c>
      <c r="D39" s="280"/>
      <c r="E39" s="253">
        <v>414</v>
      </c>
      <c r="F39" s="203">
        <f>E39*'Прайс-лист'!I3*(1-'Прайс-лист'!$E$3)</f>
        <v>10598.400000000001</v>
      </c>
      <c r="G39" s="205">
        <v>0</v>
      </c>
      <c r="H39" s="204">
        <f t="shared" si="1"/>
        <v>0</v>
      </c>
    </row>
    <row r="40" spans="1:18" ht="15.75" customHeight="1" outlineLevel="1">
      <c r="A40" s="182"/>
      <c r="B40" s="282">
        <v>2335</v>
      </c>
      <c r="C40" s="281" t="s">
        <v>63</v>
      </c>
      <c r="D40" s="280"/>
      <c r="E40" s="253">
        <v>123</v>
      </c>
      <c r="F40" s="203">
        <f>E40*'Прайс-лист'!I3*(1-'Прайс-лист'!$E$3)</f>
        <v>3148.8</v>
      </c>
      <c r="G40" s="205">
        <v>0</v>
      </c>
      <c r="H40" s="204">
        <f t="shared" si="1"/>
        <v>0</v>
      </c>
    </row>
    <row r="41" spans="1:18" ht="15.75" customHeight="1" outlineLevel="1">
      <c r="A41" s="182"/>
      <c r="B41" s="282">
        <v>2217</v>
      </c>
      <c r="C41" s="281" t="s">
        <v>78</v>
      </c>
      <c r="D41" s="280"/>
      <c r="E41" s="253">
        <v>157</v>
      </c>
      <c r="F41" s="203">
        <f>E41*'Прайс-лист'!I3*(1-'Прайс-лист'!$E$3)</f>
        <v>4019.2000000000003</v>
      </c>
      <c r="G41" s="205">
        <v>0</v>
      </c>
      <c r="H41" s="204">
        <f t="shared" si="1"/>
        <v>0</v>
      </c>
    </row>
    <row r="42" spans="1:18" ht="15.75" customHeight="1" outlineLevel="1">
      <c r="A42" s="182"/>
      <c r="B42" s="282">
        <v>250701</v>
      </c>
      <c r="C42" s="281" t="s">
        <v>70</v>
      </c>
      <c r="D42" s="280"/>
      <c r="E42" s="253">
        <v>941</v>
      </c>
      <c r="F42" s="203">
        <f>E42*'Прайс-лист'!I3*(1-'Прайс-лист'!$E$3)</f>
        <v>24089.600000000002</v>
      </c>
      <c r="G42" s="205">
        <v>0</v>
      </c>
      <c r="H42" s="204">
        <f t="shared" si="1"/>
        <v>0</v>
      </c>
    </row>
    <row r="43" spans="1:18" ht="15.75" customHeight="1" outlineLevel="1">
      <c r="A43" s="182"/>
      <c r="B43" s="282">
        <v>2701</v>
      </c>
      <c r="C43" s="281" t="s">
        <v>459</v>
      </c>
      <c r="D43" s="280"/>
      <c r="E43" s="253">
        <v>528</v>
      </c>
      <c r="F43" s="203">
        <f>E43*'Прайс-лист'!I3*(1-'Прайс-лист'!$E$3)</f>
        <v>13516.800000000001</v>
      </c>
      <c r="G43" s="205">
        <v>0</v>
      </c>
      <c r="H43" s="204">
        <f t="shared" si="1"/>
        <v>0</v>
      </c>
    </row>
    <row r="44" spans="1:18" ht="15.75" customHeight="1" outlineLevel="1">
      <c r="A44" s="182"/>
      <c r="B44" s="282">
        <v>2702</v>
      </c>
      <c r="C44" s="281" t="s">
        <v>76</v>
      </c>
      <c r="D44" s="280"/>
      <c r="E44" s="253">
        <v>590</v>
      </c>
      <c r="F44" s="203">
        <f>E44*'Прайс-лист'!I3*(1-'Прайс-лист'!$E$3)</f>
        <v>15104</v>
      </c>
      <c r="G44" s="205">
        <v>0</v>
      </c>
      <c r="H44" s="204">
        <f t="shared" si="1"/>
        <v>0</v>
      </c>
    </row>
    <row r="45" spans="1:18" ht="15.75" customHeight="1" outlineLevel="1">
      <c r="A45" s="182"/>
      <c r="B45" s="282">
        <v>2603</v>
      </c>
      <c r="C45" s="281" t="s">
        <v>82</v>
      </c>
      <c r="D45" s="280"/>
      <c r="E45" s="253">
        <v>1008</v>
      </c>
      <c r="F45" s="203">
        <f>E45*'Прайс-лист'!I3*(1-'Прайс-лист'!$E$3)</f>
        <v>25804.800000000003</v>
      </c>
      <c r="G45" s="205">
        <v>0</v>
      </c>
      <c r="H45" s="204">
        <f t="shared" si="1"/>
        <v>0</v>
      </c>
    </row>
    <row r="46" spans="1:18" ht="15.75" customHeight="1" outlineLevel="1">
      <c r="A46" s="182"/>
      <c r="B46" s="282">
        <v>2601</v>
      </c>
      <c r="C46" s="280" t="s">
        <v>83</v>
      </c>
      <c r="D46" s="280"/>
      <c r="E46" s="253">
        <v>101</v>
      </c>
      <c r="F46" s="203">
        <f>E46*'Прайс-лист'!I3*(1-'Прайс-лист'!$E$3)</f>
        <v>2585.6000000000004</v>
      </c>
      <c r="G46" s="205">
        <v>0</v>
      </c>
      <c r="H46" s="204">
        <f t="shared" si="1"/>
        <v>0</v>
      </c>
    </row>
    <row r="47" spans="1:18" ht="15.75" customHeight="1" outlineLevel="1">
      <c r="A47" s="182"/>
      <c r="B47" s="282">
        <v>2422</v>
      </c>
      <c r="C47" s="280" t="s">
        <v>47</v>
      </c>
      <c r="D47" s="280"/>
      <c r="E47" s="253">
        <v>510</v>
      </c>
      <c r="F47" s="203">
        <f>E47*'Прайс-лист'!I3*(1-'Прайс-лист'!$E$3)</f>
        <v>13056</v>
      </c>
      <c r="G47" s="205">
        <v>0</v>
      </c>
      <c r="H47" s="204">
        <f t="shared" si="1"/>
        <v>0</v>
      </c>
    </row>
    <row r="48" spans="1:18" ht="15.75" customHeight="1" outlineLevel="1">
      <c r="A48" s="182"/>
      <c r="B48" s="282">
        <v>2939</v>
      </c>
      <c r="C48" s="280" t="s">
        <v>6</v>
      </c>
      <c r="D48" s="280"/>
      <c r="E48" s="253">
        <v>174</v>
      </c>
      <c r="F48" s="203">
        <f>E48*'Прайс-лист'!I3*(1-'Прайс-лист'!$E$3)</f>
        <v>4454.4000000000005</v>
      </c>
      <c r="G48" s="205">
        <v>0</v>
      </c>
      <c r="H48" s="204">
        <f t="shared" si="1"/>
        <v>0</v>
      </c>
    </row>
    <row r="49" spans="1:8" ht="15.75" customHeight="1" outlineLevel="1">
      <c r="A49" s="182"/>
      <c r="B49" s="282">
        <v>2940</v>
      </c>
      <c r="C49" s="280" t="s">
        <v>67</v>
      </c>
      <c r="D49" s="280"/>
      <c r="E49" s="253">
        <v>213</v>
      </c>
      <c r="F49" s="203">
        <f>E49*'Прайс-лист'!I3*(1-'Прайс-лист'!$E$3)</f>
        <v>5452.8</v>
      </c>
      <c r="G49" s="205">
        <v>0</v>
      </c>
      <c r="H49" s="204">
        <f t="shared" si="1"/>
        <v>0</v>
      </c>
    </row>
    <row r="50" spans="1:8" ht="15.75" customHeight="1" outlineLevel="1">
      <c r="A50" s="182"/>
      <c r="B50" s="282">
        <v>2863</v>
      </c>
      <c r="C50" s="280" t="s">
        <v>8</v>
      </c>
      <c r="D50" s="280"/>
      <c r="E50" s="253">
        <v>449</v>
      </c>
      <c r="F50" s="203">
        <f>E50*'Прайс-лист'!I3*(1-'Прайс-лист'!$E$3)</f>
        <v>11494.400000000001</v>
      </c>
      <c r="G50" s="205">
        <v>0</v>
      </c>
      <c r="H50" s="204">
        <f t="shared" si="1"/>
        <v>0</v>
      </c>
    </row>
    <row r="51" spans="1:8" ht="15.75" customHeight="1" outlineLevel="1">
      <c r="A51" s="182"/>
      <c r="B51" s="282">
        <v>286301</v>
      </c>
      <c r="C51" s="280" t="s">
        <v>284</v>
      </c>
      <c r="D51" s="280"/>
      <c r="E51" s="253">
        <v>449</v>
      </c>
      <c r="F51" s="203">
        <f>E51*'Прайс-лист'!I3*(1-'Прайс-лист'!$E$3)</f>
        <v>11494.400000000001</v>
      </c>
      <c r="G51" s="205">
        <v>0</v>
      </c>
      <c r="H51" s="204">
        <f t="shared" si="1"/>
        <v>0</v>
      </c>
    </row>
    <row r="52" spans="1:8" ht="15.75" customHeight="1" outlineLevel="1">
      <c r="A52" s="182"/>
      <c r="B52" s="282">
        <v>2868</v>
      </c>
      <c r="C52" s="280" t="s">
        <v>80</v>
      </c>
      <c r="D52" s="280"/>
      <c r="E52" s="253">
        <v>101</v>
      </c>
      <c r="F52" s="203">
        <f>E52*'Прайс-лист'!I3*(1-'Прайс-лист'!$E$3)</f>
        <v>2585.6000000000004</v>
      </c>
      <c r="G52" s="205">
        <v>0</v>
      </c>
      <c r="H52" s="204">
        <f t="shared" si="1"/>
        <v>0</v>
      </c>
    </row>
    <row r="53" spans="1:8" ht="15.75" customHeight="1" outlineLevel="1">
      <c r="A53" s="182"/>
      <c r="B53" s="282">
        <v>2392</v>
      </c>
      <c r="C53" s="207" t="s">
        <v>566</v>
      </c>
      <c r="D53" s="280"/>
      <c r="E53" s="253">
        <v>655</v>
      </c>
      <c r="F53" s="203">
        <f>E53*'Прайс-лист'!I3*(1-'Прайс-лист'!$E$3)</f>
        <v>16768</v>
      </c>
      <c r="G53" s="205">
        <v>0</v>
      </c>
      <c r="H53" s="204">
        <f t="shared" si="1"/>
        <v>0</v>
      </c>
    </row>
    <row r="54" spans="1:8" ht="15.75" customHeight="1" outlineLevel="1">
      <c r="A54" s="182"/>
      <c r="B54" s="282">
        <v>2397</v>
      </c>
      <c r="C54" s="207" t="s">
        <v>569</v>
      </c>
      <c r="D54" s="280"/>
      <c r="E54" s="253">
        <v>926</v>
      </c>
      <c r="F54" s="203">
        <f>E54*'Прайс-лист'!I3*(1-'Прайс-лист'!$E$3)</f>
        <v>23705.600000000002</v>
      </c>
      <c r="G54" s="205">
        <v>0</v>
      </c>
      <c r="H54" s="204">
        <f t="shared" si="1"/>
        <v>0</v>
      </c>
    </row>
    <row r="55" spans="1:8" ht="15.75" customHeight="1">
      <c r="B55" s="3"/>
      <c r="C55" s="290"/>
      <c r="D55" s="290"/>
      <c r="E55" s="1"/>
      <c r="F55" s="1"/>
      <c r="G55" s="17" t="s">
        <v>9</v>
      </c>
      <c r="H55" s="95">
        <f>SUM(H25:H54)</f>
        <v>184576</v>
      </c>
    </row>
  </sheetData>
  <sortState ref="A38:J54">
    <sortCondition ref="A38"/>
  </sortState>
  <mergeCells count="42">
    <mergeCell ref="R2:S2"/>
    <mergeCell ref="C21:D21"/>
    <mergeCell ref="C22:D22"/>
    <mergeCell ref="B2:H2"/>
    <mergeCell ref="C8:D8"/>
    <mergeCell ref="C9:D9"/>
    <mergeCell ref="C10:D10"/>
    <mergeCell ref="C11:D11"/>
    <mergeCell ref="C12:D12"/>
    <mergeCell ref="C18:D18"/>
    <mergeCell ref="F16:H16"/>
    <mergeCell ref="F17:H17"/>
    <mergeCell ref="F18:H18"/>
    <mergeCell ref="C20:D20"/>
    <mergeCell ref="B3:H3"/>
    <mergeCell ref="C4:D4"/>
    <mergeCell ref="C5:D5"/>
    <mergeCell ref="C6:D6"/>
    <mergeCell ref="C7:D7"/>
    <mergeCell ref="C13:D13"/>
    <mergeCell ref="C16:D16"/>
    <mergeCell ref="C17:D17"/>
    <mergeCell ref="C19:D19"/>
    <mergeCell ref="C14:D14"/>
    <mergeCell ref="C15:D15"/>
    <mergeCell ref="F19:H19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</mergeCells>
  <dataValidations count="8">
    <dataValidation type="list" allowBlank="1" showInputMessage="1" showErrorMessage="1" sqref="D33">
      <formula1>$N$29:$N$32</formula1>
    </dataValidation>
    <dataValidation type="list" allowBlank="1" showInputMessage="1" showErrorMessage="1" sqref="D32">
      <formula1>$M$29:$M$32</formula1>
    </dataValidation>
    <dataValidation type="list" allowBlank="1" showInputMessage="1" showErrorMessage="1" sqref="D36">
      <formula1>$Q$29:$Q$31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4">
      <formula1>$O$29:$O$31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5">
      <formula1>$P$29:$P$34</formula1>
    </dataValidation>
    <dataValidation type="list" allowBlank="1" showInputMessage="1" showErrorMessage="1" sqref="D29">
      <formula1>$J$29:$J$34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</sheetPr>
  <dimension ref="A2:S53"/>
  <sheetViews>
    <sheetView showGridLines="0" zoomScaleNormal="100" workbookViewId="0">
      <pane ySplit="2" topLeftCell="A3" activePane="bottomLeft" state="frozen"/>
      <selection pane="bottomLeft" activeCell="C41" sqref="C41"/>
    </sheetView>
  </sheetViews>
  <sheetFormatPr defaultRowHeight="15.75" customHeight="1" outlineLevelRow="2" outlineLevelCol="1"/>
  <cols>
    <col min="1" max="1" width="3.7109375" style="350" customWidth="1"/>
    <col min="2" max="2" width="12.7109375" style="353" customWidth="1"/>
    <col min="3" max="3" width="80.7109375" style="350" customWidth="1"/>
    <col min="4" max="4" width="25.7109375" style="350" customWidth="1"/>
    <col min="5" max="5" width="11.140625" style="350" hidden="1" customWidth="1"/>
    <col min="6" max="6" width="15.7109375" style="350" customWidth="1"/>
    <col min="7" max="7" width="10.7109375" style="353" customWidth="1"/>
    <col min="8" max="8" width="15.7109375" style="350" customWidth="1"/>
    <col min="9" max="9" width="9.140625" style="350"/>
    <col min="10" max="17" width="15.7109375" style="350" hidden="1" customWidth="1" outlineLevel="1"/>
    <col min="18" max="18" width="9.140625" style="350" collapsed="1"/>
    <col min="19" max="16384" width="9.140625" style="350"/>
  </cols>
  <sheetData>
    <row r="2" spans="2:19" ht="15.75" customHeight="1">
      <c r="B2" s="330" t="s">
        <v>79</v>
      </c>
      <c r="C2" s="330"/>
      <c r="D2" s="330"/>
      <c r="E2" s="330"/>
      <c r="F2" s="330"/>
      <c r="G2" s="330"/>
      <c r="H2" s="330"/>
      <c r="R2" s="321" t="s">
        <v>430</v>
      </c>
      <c r="S2" s="321"/>
    </row>
    <row r="3" spans="2:19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9" ht="15.75" hidden="1" customHeight="1" outlineLevel="1">
      <c r="B4" s="187"/>
      <c r="C4" s="325" t="s">
        <v>16</v>
      </c>
      <c r="D4" s="325"/>
      <c r="E4" s="231"/>
      <c r="F4" s="328">
        <v>470</v>
      </c>
      <c r="G4" s="328"/>
      <c r="H4" s="328"/>
    </row>
    <row r="5" spans="2:19" ht="15.75" hidden="1" customHeight="1" outlineLevel="1">
      <c r="B5" s="187"/>
      <c r="C5" s="325" t="s">
        <v>17</v>
      </c>
      <c r="D5" s="325"/>
      <c r="E5" s="231"/>
      <c r="F5" s="328">
        <v>340</v>
      </c>
      <c r="G5" s="328"/>
      <c r="H5" s="328"/>
    </row>
    <row r="6" spans="2:19" ht="15.75" hidden="1" customHeight="1" outlineLevel="1">
      <c r="B6" s="187"/>
      <c r="C6" s="325" t="s">
        <v>18</v>
      </c>
      <c r="D6" s="325"/>
      <c r="E6" s="231"/>
      <c r="F6" s="328">
        <v>210</v>
      </c>
      <c r="G6" s="328"/>
      <c r="H6" s="328"/>
    </row>
    <row r="7" spans="2:19" ht="15.75" hidden="1" customHeight="1" outlineLevel="1">
      <c r="B7" s="187"/>
      <c r="C7" s="325" t="s">
        <v>19</v>
      </c>
      <c r="D7" s="325"/>
      <c r="E7" s="231"/>
      <c r="F7" s="328">
        <v>110</v>
      </c>
      <c r="G7" s="328"/>
      <c r="H7" s="328"/>
    </row>
    <row r="8" spans="2:19" ht="15.75" hidden="1" customHeight="1" outlineLevel="1">
      <c r="B8" s="187"/>
      <c r="C8" s="325" t="s">
        <v>20</v>
      </c>
      <c r="D8" s="325"/>
      <c r="E8" s="231"/>
      <c r="F8" s="328">
        <v>50</v>
      </c>
      <c r="G8" s="328"/>
      <c r="H8" s="328"/>
    </row>
    <row r="9" spans="2:19" ht="15.75" hidden="1" customHeight="1" outlineLevel="1">
      <c r="B9" s="187"/>
      <c r="C9" s="325" t="s">
        <v>36</v>
      </c>
      <c r="D9" s="325"/>
      <c r="E9" s="231"/>
      <c r="F9" s="328">
        <v>200</v>
      </c>
      <c r="G9" s="328"/>
      <c r="H9" s="328"/>
    </row>
    <row r="10" spans="2:19" ht="15.75" hidden="1" customHeight="1" outlineLevel="1">
      <c r="B10" s="187"/>
      <c r="C10" s="325" t="s">
        <v>21</v>
      </c>
      <c r="D10" s="325"/>
      <c r="E10" s="231"/>
      <c r="F10" s="328">
        <v>900</v>
      </c>
      <c r="G10" s="328"/>
      <c r="H10" s="328"/>
    </row>
    <row r="11" spans="2:19" ht="15.75" hidden="1" customHeight="1" outlineLevel="1">
      <c r="B11" s="187"/>
      <c r="C11" s="325" t="s">
        <v>22</v>
      </c>
      <c r="D11" s="325"/>
      <c r="E11" s="231"/>
      <c r="F11" s="328">
        <v>8</v>
      </c>
      <c r="G11" s="328"/>
      <c r="H11" s="328"/>
    </row>
    <row r="12" spans="2:19" ht="15.75" hidden="1" customHeight="1" outlineLevel="1">
      <c r="B12" s="187"/>
      <c r="C12" s="325" t="s">
        <v>23</v>
      </c>
      <c r="D12" s="325"/>
      <c r="E12" s="231"/>
      <c r="F12" s="328">
        <v>5</v>
      </c>
      <c r="G12" s="328"/>
      <c r="H12" s="328"/>
    </row>
    <row r="13" spans="2:19" ht="15.75" hidden="1" customHeight="1" outlineLevel="1">
      <c r="B13" s="187"/>
      <c r="C13" s="325" t="s">
        <v>24</v>
      </c>
      <c r="D13" s="325"/>
      <c r="E13" s="231"/>
      <c r="F13" s="328">
        <v>50</v>
      </c>
      <c r="G13" s="328"/>
      <c r="H13" s="328"/>
    </row>
    <row r="14" spans="2:19" ht="15.75" hidden="1" customHeight="1" outlineLevel="1">
      <c r="B14" s="187"/>
      <c r="C14" s="325" t="s">
        <v>25</v>
      </c>
      <c r="D14" s="325"/>
      <c r="E14" s="231"/>
      <c r="F14" s="328">
        <v>70</v>
      </c>
      <c r="G14" s="328"/>
      <c r="H14" s="328"/>
    </row>
    <row r="15" spans="2:19" ht="15.75" hidden="1" customHeight="1" outlineLevel="1">
      <c r="B15" s="187"/>
      <c r="C15" s="325" t="s">
        <v>26</v>
      </c>
      <c r="D15" s="325"/>
      <c r="E15" s="231"/>
      <c r="F15" s="328">
        <v>150</v>
      </c>
      <c r="G15" s="328"/>
      <c r="H15" s="328"/>
    </row>
    <row r="16" spans="2:19" ht="15.75" hidden="1" customHeight="1" outlineLevel="1">
      <c r="B16" s="187"/>
      <c r="C16" s="325" t="s">
        <v>27</v>
      </c>
      <c r="D16" s="325"/>
      <c r="E16" s="231"/>
      <c r="F16" s="328">
        <v>508</v>
      </c>
      <c r="G16" s="328"/>
      <c r="H16" s="328"/>
    </row>
    <row r="17" spans="2:17" ht="15.75" hidden="1" customHeight="1" outlineLevel="1">
      <c r="B17" s="187"/>
      <c r="C17" s="325" t="s">
        <v>28</v>
      </c>
      <c r="D17" s="325"/>
      <c r="E17" s="231"/>
      <c r="F17" s="328" t="s">
        <v>53</v>
      </c>
      <c r="G17" s="328"/>
      <c r="H17" s="328"/>
    </row>
    <row r="18" spans="2:17" ht="15.75" hidden="1" customHeight="1" outlineLevel="1">
      <c r="B18" s="187"/>
      <c r="C18" s="325" t="s">
        <v>30</v>
      </c>
      <c r="D18" s="325"/>
      <c r="E18" s="231"/>
      <c r="F18" s="328" t="s">
        <v>31</v>
      </c>
      <c r="G18" s="328"/>
      <c r="H18" s="328"/>
    </row>
    <row r="19" spans="2:17" ht="15.75" hidden="1" customHeight="1" outlineLevel="1">
      <c r="B19" s="187"/>
      <c r="C19" s="325" t="s">
        <v>37</v>
      </c>
      <c r="D19" s="325"/>
      <c r="E19" s="231"/>
      <c r="F19" s="328" t="s">
        <v>49</v>
      </c>
      <c r="G19" s="328"/>
      <c r="H19" s="328"/>
    </row>
    <row r="20" spans="2:17" ht="15.75" hidden="1" customHeight="1" outlineLevel="1">
      <c r="B20" s="187"/>
      <c r="C20" s="329" t="s">
        <v>159</v>
      </c>
      <c r="D20" s="329"/>
      <c r="E20" s="231"/>
      <c r="F20" s="328" t="s">
        <v>58</v>
      </c>
      <c r="G20" s="328"/>
      <c r="H20" s="328"/>
    </row>
    <row r="21" spans="2:17" ht="15.75" hidden="1" customHeight="1" outlineLevel="1">
      <c r="B21" s="187"/>
      <c r="C21" s="329" t="s">
        <v>160</v>
      </c>
      <c r="D21" s="329"/>
      <c r="E21" s="231"/>
      <c r="F21" s="328" t="s">
        <v>161</v>
      </c>
      <c r="G21" s="328"/>
      <c r="H21" s="328"/>
    </row>
    <row r="22" spans="2:17" ht="15.75" hidden="1" customHeight="1" outlineLevel="1">
      <c r="B22" s="187"/>
      <c r="C22" s="324" t="s">
        <v>35</v>
      </c>
      <c r="D22" s="324"/>
      <c r="E22" s="231"/>
      <c r="F22" s="328">
        <v>256</v>
      </c>
      <c r="G22" s="328"/>
      <c r="H22" s="328"/>
    </row>
    <row r="23" spans="2:17" ht="15.75" customHeight="1" collapsed="1">
      <c r="B23" s="215"/>
      <c r="C23" s="216"/>
      <c r="D23" s="216"/>
      <c r="E23" s="218"/>
      <c r="F23" s="216"/>
      <c r="G23" s="216"/>
      <c r="H23" s="218"/>
    </row>
    <row r="24" spans="2:17" ht="15.75" customHeight="1" outlineLevel="1">
      <c r="B24" s="227" t="s">
        <v>39</v>
      </c>
      <c r="C24" s="228" t="s">
        <v>44</v>
      </c>
      <c r="D24" s="228"/>
      <c r="E24" s="230" t="s">
        <v>1</v>
      </c>
      <c r="F24" s="228" t="s">
        <v>1</v>
      </c>
      <c r="G24" s="228" t="s">
        <v>40</v>
      </c>
      <c r="H24" s="230" t="s">
        <v>41</v>
      </c>
    </row>
    <row r="25" spans="2:17" ht="15.75" customHeight="1" outlineLevel="1">
      <c r="B25" s="283">
        <v>1151</v>
      </c>
      <c r="C25" s="261" t="s">
        <v>133</v>
      </c>
      <c r="D25" s="261"/>
      <c r="E25" s="245">
        <v>5860</v>
      </c>
      <c r="F25" s="203">
        <f>E25*'Прайс-лист'!I3*(1-'Прайс-лист'!$E$3)</f>
        <v>150016</v>
      </c>
      <c r="G25" s="283"/>
      <c r="H25" s="245">
        <f>F25</f>
        <v>150016</v>
      </c>
    </row>
    <row r="26" spans="2:17" ht="15.75" hidden="1" customHeight="1" outlineLevel="2">
      <c r="B26" s="214"/>
      <c r="C26" s="17" t="s">
        <v>343</v>
      </c>
      <c r="D26" s="17"/>
      <c r="E26" s="17"/>
      <c r="F26" s="17"/>
      <c r="G26" s="17"/>
      <c r="H26" s="17"/>
    </row>
    <row r="27" spans="2:17" ht="292.5" hidden="1" customHeight="1" outlineLevel="2">
      <c r="B27" s="206"/>
      <c r="C27" s="319" t="s">
        <v>590</v>
      </c>
      <c r="D27" s="319"/>
      <c r="E27" s="319"/>
      <c r="F27" s="319"/>
      <c r="G27" s="319"/>
      <c r="H27" s="319"/>
    </row>
    <row r="28" spans="2:17" ht="15.75" customHeight="1" outlineLevel="1" collapsed="1">
      <c r="B28" s="178"/>
      <c r="C28" s="17" t="s">
        <v>381</v>
      </c>
      <c r="D28" s="17"/>
      <c r="E28" s="17"/>
      <c r="F28" s="17"/>
      <c r="G28" s="17"/>
      <c r="H28" s="17"/>
    </row>
    <row r="29" spans="2:17" ht="15.75" customHeight="1" outlineLevel="1">
      <c r="B29" s="289">
        <v>2474</v>
      </c>
      <c r="C29" s="287" t="s">
        <v>3</v>
      </c>
      <c r="D29" s="208" t="s">
        <v>281</v>
      </c>
      <c r="E29" s="203">
        <v>265</v>
      </c>
      <c r="F29" s="203">
        <f>E29*'Прайс-лист'!I3*(1-'Прайс-лист'!$E$3)</f>
        <v>6784</v>
      </c>
      <c r="G29" s="205">
        <v>0</v>
      </c>
      <c r="H29" s="204">
        <f>F29*G29</f>
        <v>0</v>
      </c>
      <c r="J29" s="123" t="s">
        <v>281</v>
      </c>
      <c r="K29" s="123" t="s">
        <v>281</v>
      </c>
      <c r="L29" s="123" t="s">
        <v>281</v>
      </c>
      <c r="M29" s="123" t="s">
        <v>281</v>
      </c>
      <c r="N29" s="123" t="s">
        <v>281</v>
      </c>
      <c r="O29" s="123" t="s">
        <v>281</v>
      </c>
      <c r="P29" s="123" t="s">
        <v>427</v>
      </c>
      <c r="Q29" s="123" t="s">
        <v>281</v>
      </c>
    </row>
    <row r="30" spans="2:17" ht="15.75" customHeight="1" outlineLevel="1">
      <c r="B30" s="244"/>
      <c r="C30" s="281" t="s">
        <v>479</v>
      </c>
      <c r="D30" s="221" t="s">
        <v>281</v>
      </c>
      <c r="E30" s="203">
        <v>23</v>
      </c>
      <c r="F30" s="203">
        <f>E30*'Прайс-лист'!I3*(1-'Прайс-лист'!$E$3)</f>
        <v>588.80000000000007</v>
      </c>
      <c r="G30" s="205">
        <v>0</v>
      </c>
      <c r="H30" s="204">
        <f t="shared" ref="H30:H36" si="0">F30*G30</f>
        <v>0</v>
      </c>
      <c r="J30" s="125" t="s">
        <v>337</v>
      </c>
      <c r="K30" s="127" t="s">
        <v>478</v>
      </c>
      <c r="L30" s="123" t="s">
        <v>339</v>
      </c>
      <c r="M30" s="127" t="s">
        <v>563</v>
      </c>
      <c r="N30" s="127" t="s">
        <v>466</v>
      </c>
      <c r="O30" s="149" t="s">
        <v>417</v>
      </c>
      <c r="P30" s="149" t="s">
        <v>421</v>
      </c>
      <c r="Q30" s="127" t="s">
        <v>400</v>
      </c>
    </row>
    <row r="31" spans="2:17" ht="15.75" customHeight="1" outlineLevel="1">
      <c r="B31" s="289">
        <v>2120</v>
      </c>
      <c r="C31" s="281" t="s">
        <v>483</v>
      </c>
      <c r="D31" s="221" t="s">
        <v>281</v>
      </c>
      <c r="E31" s="203">
        <v>151</v>
      </c>
      <c r="F31" s="203">
        <f>E31*'Прайс-лист'!I3*(1-'Прайс-лист'!$E$3)</f>
        <v>3865.6000000000004</v>
      </c>
      <c r="G31" s="205">
        <v>0</v>
      </c>
      <c r="H31" s="203">
        <f>F31*G31</f>
        <v>0</v>
      </c>
      <c r="J31" s="125" t="s">
        <v>384</v>
      </c>
      <c r="K31" s="123" t="s">
        <v>475</v>
      </c>
      <c r="L31" s="125" t="s">
        <v>337</v>
      </c>
      <c r="M31" s="125" t="s">
        <v>464</v>
      </c>
      <c r="N31" s="125" t="s">
        <v>467</v>
      </c>
      <c r="O31" s="149" t="s">
        <v>418</v>
      </c>
      <c r="P31" s="149" t="s">
        <v>422</v>
      </c>
      <c r="Q31" s="123" t="s">
        <v>399</v>
      </c>
    </row>
    <row r="32" spans="2:17" ht="15.75" customHeight="1" outlineLevel="1">
      <c r="B32" s="289">
        <v>1156</v>
      </c>
      <c r="C32" s="281" t="s">
        <v>490</v>
      </c>
      <c r="D32" s="221" t="s">
        <v>281</v>
      </c>
      <c r="E32" s="203">
        <v>2487</v>
      </c>
      <c r="F32" s="203">
        <f>E32*'Прайс-лист'!I3*(1-'Прайс-лист'!$E$3)</f>
        <v>63667.200000000004</v>
      </c>
      <c r="G32" s="205">
        <v>0</v>
      </c>
      <c r="H32" s="204">
        <f>F32*G32</f>
        <v>0</v>
      </c>
      <c r="J32" s="125" t="s">
        <v>383</v>
      </c>
      <c r="K32" s="130" t="s">
        <v>476</v>
      </c>
      <c r="L32" s="124"/>
      <c r="M32" s="125" t="s">
        <v>465</v>
      </c>
      <c r="N32" s="125" t="s">
        <v>468</v>
      </c>
      <c r="O32" s="142"/>
      <c r="P32" s="149" t="s">
        <v>423</v>
      </c>
      <c r="Q32" s="126"/>
    </row>
    <row r="33" spans="1:17" ht="15.75" customHeight="1" outlineLevel="1">
      <c r="B33" s="289"/>
      <c r="C33" s="281" t="s">
        <v>489</v>
      </c>
      <c r="D33" s="221" t="s">
        <v>281</v>
      </c>
      <c r="E33" s="203">
        <v>3357</v>
      </c>
      <c r="F33" s="203">
        <f>E33*'Прайс-лист'!I3*(1-'Прайс-лист'!$E$3)</f>
        <v>85939.200000000012</v>
      </c>
      <c r="G33" s="205">
        <v>0</v>
      </c>
      <c r="H33" s="204">
        <f>F33*G33</f>
        <v>0</v>
      </c>
      <c r="J33" s="127" t="s">
        <v>338</v>
      </c>
      <c r="K33" s="124" t="s">
        <v>481</v>
      </c>
      <c r="L33" s="130"/>
      <c r="M33" s="130"/>
      <c r="N33" s="130"/>
      <c r="O33" s="125"/>
      <c r="P33" s="149" t="s">
        <v>424</v>
      </c>
      <c r="Q33" s="125"/>
    </row>
    <row r="34" spans="1:17" ht="15.75" customHeight="1" outlineLevel="1">
      <c r="B34" s="289">
        <v>2004</v>
      </c>
      <c r="C34" s="280" t="s">
        <v>283</v>
      </c>
      <c r="D34" s="221" t="s">
        <v>281</v>
      </c>
      <c r="E34" s="203">
        <v>0</v>
      </c>
      <c r="F34" s="203">
        <f>E34*'Прайс-лист'!I3*(1-'Прайс-лист'!$E$3)</f>
        <v>0</v>
      </c>
      <c r="G34" s="205">
        <v>0</v>
      </c>
      <c r="H34" s="204">
        <f t="shared" si="0"/>
        <v>0</v>
      </c>
      <c r="J34" s="127" t="s">
        <v>339</v>
      </c>
      <c r="K34" s="156" t="s">
        <v>352</v>
      </c>
      <c r="L34" s="130"/>
      <c r="M34" s="130"/>
      <c r="N34" s="130"/>
      <c r="O34" s="126"/>
      <c r="P34" s="149" t="s">
        <v>425</v>
      </c>
      <c r="Q34" s="127"/>
    </row>
    <row r="35" spans="1:17" ht="15.75" customHeight="1" outlineLevel="1">
      <c r="B35" s="289">
        <v>3051</v>
      </c>
      <c r="C35" s="280" t="s">
        <v>282</v>
      </c>
      <c r="D35" s="221" t="s">
        <v>281</v>
      </c>
      <c r="E35" s="203">
        <v>28</v>
      </c>
      <c r="F35" s="203">
        <f>E35*'Прайс-лист'!I3*(1-'Прайс-лист'!$E$3)</f>
        <v>716.80000000000007</v>
      </c>
      <c r="G35" s="205">
        <v>0</v>
      </c>
      <c r="H35" s="204">
        <f t="shared" si="0"/>
        <v>0</v>
      </c>
      <c r="J35" s="127"/>
      <c r="K35" s="156" t="s">
        <v>480</v>
      </c>
      <c r="L35" s="127"/>
      <c r="M35" s="127"/>
      <c r="N35" s="127"/>
      <c r="O35" s="127"/>
      <c r="P35" s="126"/>
      <c r="Q35" s="149"/>
    </row>
    <row r="36" spans="1:17" ht="15.75" customHeight="1" outlineLevel="1">
      <c r="B36" s="284" t="s">
        <v>395</v>
      </c>
      <c r="C36" s="285" t="s">
        <v>398</v>
      </c>
      <c r="D36" s="221" t="s">
        <v>281</v>
      </c>
      <c r="E36" s="203">
        <v>0</v>
      </c>
      <c r="F36" s="203">
        <f>E36*'Прайс-лист'!I3*(1-'Прайс-лист'!$E$3)</f>
        <v>0</v>
      </c>
      <c r="G36" s="205">
        <v>0</v>
      </c>
      <c r="H36" s="204">
        <f t="shared" si="0"/>
        <v>0</v>
      </c>
    </row>
    <row r="37" spans="1:17" ht="15.75" customHeight="1" outlineLevel="1">
      <c r="B37" s="178"/>
      <c r="C37" s="219" t="s">
        <v>4</v>
      </c>
      <c r="D37" s="219"/>
      <c r="E37" s="219"/>
      <c r="F37" s="219"/>
      <c r="G37" s="219"/>
      <c r="H37" s="219"/>
    </row>
    <row r="38" spans="1:17" ht="15.75" customHeight="1" outlineLevel="1">
      <c r="A38" s="355"/>
      <c r="B38" s="282">
        <v>4144</v>
      </c>
      <c r="C38" s="207" t="s">
        <v>428</v>
      </c>
      <c r="D38" s="211"/>
      <c r="E38" s="245">
        <v>23</v>
      </c>
      <c r="F38" s="203">
        <f>E38*'Прайс-лист'!I3*(1-'Прайс-лист'!$E$3)</f>
        <v>588.80000000000007</v>
      </c>
      <c r="G38" s="205">
        <v>0</v>
      </c>
      <c r="H38" s="204">
        <f>F38*G38</f>
        <v>0</v>
      </c>
    </row>
    <row r="39" spans="1:17" ht="15.75" customHeight="1" outlineLevel="1">
      <c r="A39" s="355"/>
      <c r="B39" s="282">
        <v>2413</v>
      </c>
      <c r="C39" s="281" t="s">
        <v>317</v>
      </c>
      <c r="D39" s="280"/>
      <c r="E39" s="245">
        <v>362</v>
      </c>
      <c r="F39" s="203">
        <f>E39*'Прайс-лист'!I3*(1-'Прайс-лист'!$E$3)</f>
        <v>9267.2000000000007</v>
      </c>
      <c r="G39" s="262">
        <v>0</v>
      </c>
      <c r="H39" s="245">
        <f t="shared" ref="H39:H52" si="1">F39*G39</f>
        <v>0</v>
      </c>
    </row>
    <row r="40" spans="1:17" ht="15.75" customHeight="1" outlineLevel="1">
      <c r="A40" s="355"/>
      <c r="B40" s="282">
        <v>2338</v>
      </c>
      <c r="C40" s="281" t="s">
        <v>63</v>
      </c>
      <c r="D40" s="280"/>
      <c r="E40" s="245">
        <v>90</v>
      </c>
      <c r="F40" s="203">
        <f>E40*'Прайс-лист'!I3*(1-'Прайс-лист'!$E$3)</f>
        <v>2304</v>
      </c>
      <c r="G40" s="262">
        <v>0</v>
      </c>
      <c r="H40" s="245">
        <f t="shared" si="1"/>
        <v>0</v>
      </c>
    </row>
    <row r="41" spans="1:17" ht="15.75" customHeight="1" outlineLevel="1">
      <c r="A41" s="355"/>
      <c r="B41" s="282">
        <v>2217</v>
      </c>
      <c r="C41" s="281" t="s">
        <v>78</v>
      </c>
      <c r="D41" s="280"/>
      <c r="E41" s="245">
        <v>140</v>
      </c>
      <c r="F41" s="203">
        <f>E41*'Прайс-лист'!I3*(1-'Прайс-лист'!$E$3)</f>
        <v>3584</v>
      </c>
      <c r="G41" s="262">
        <v>0</v>
      </c>
      <c r="H41" s="245">
        <f t="shared" si="1"/>
        <v>0</v>
      </c>
    </row>
    <row r="42" spans="1:17" ht="15.75" customHeight="1" outlineLevel="1">
      <c r="A42" s="355"/>
      <c r="B42" s="282">
        <v>2513</v>
      </c>
      <c r="C42" s="281" t="s">
        <v>574</v>
      </c>
      <c r="D42" s="280"/>
      <c r="E42" s="245">
        <v>827</v>
      </c>
      <c r="F42" s="203">
        <f>E42*'Прайс-лист'!I3*(1-'Прайс-лист'!$E$3)</f>
        <v>21171.200000000001</v>
      </c>
      <c r="G42" s="262">
        <v>0</v>
      </c>
      <c r="H42" s="245">
        <f>F42*G42</f>
        <v>0</v>
      </c>
    </row>
    <row r="43" spans="1:17" ht="15.75" customHeight="1" outlineLevel="1">
      <c r="A43" s="355"/>
      <c r="B43" s="282">
        <v>2701</v>
      </c>
      <c r="C43" s="281" t="s">
        <v>459</v>
      </c>
      <c r="D43" s="280"/>
      <c r="E43" s="245">
        <v>528</v>
      </c>
      <c r="F43" s="203">
        <f>E43*'Прайс-лист'!I3*(1-'Прайс-лист'!$E$3)</f>
        <v>13516.800000000001</v>
      </c>
      <c r="G43" s="262">
        <v>0</v>
      </c>
      <c r="H43" s="245">
        <f>F43*G43</f>
        <v>0</v>
      </c>
    </row>
    <row r="44" spans="1:17" ht="15.75" customHeight="1" outlineLevel="1">
      <c r="A44" s="355"/>
      <c r="B44" s="282">
        <v>2702</v>
      </c>
      <c r="C44" s="281" t="s">
        <v>76</v>
      </c>
      <c r="D44" s="280"/>
      <c r="E44" s="245">
        <v>590</v>
      </c>
      <c r="F44" s="203">
        <f>E44*'Прайс-лист'!I3*(1-'Прайс-лист'!$E$3)</f>
        <v>15104</v>
      </c>
      <c r="G44" s="262">
        <v>0</v>
      </c>
      <c r="H44" s="245">
        <f>F44*G44</f>
        <v>0</v>
      </c>
    </row>
    <row r="45" spans="1:17" ht="15.75" customHeight="1" outlineLevel="1">
      <c r="A45" s="355"/>
      <c r="B45" s="282">
        <v>2422</v>
      </c>
      <c r="C45" s="281" t="s">
        <v>47</v>
      </c>
      <c r="D45" s="280"/>
      <c r="E45" s="245">
        <v>510</v>
      </c>
      <c r="F45" s="203">
        <f>E45*'Прайс-лист'!I3*(1-'Прайс-лист'!$E$3)</f>
        <v>13056</v>
      </c>
      <c r="G45" s="262">
        <v>0</v>
      </c>
      <c r="H45" s="245">
        <f t="shared" si="1"/>
        <v>0</v>
      </c>
    </row>
    <row r="46" spans="1:17" ht="15.75" customHeight="1" outlineLevel="1">
      <c r="A46" s="355"/>
      <c r="B46" s="282">
        <v>2911</v>
      </c>
      <c r="C46" s="281" t="s">
        <v>6</v>
      </c>
      <c r="D46" s="280"/>
      <c r="E46" s="245">
        <v>158</v>
      </c>
      <c r="F46" s="203">
        <f>E46*'Прайс-лист'!I3*(1-'Прайс-лист'!$E$3)</f>
        <v>4044.8</v>
      </c>
      <c r="G46" s="262">
        <v>0</v>
      </c>
      <c r="H46" s="245">
        <f>F46*G46</f>
        <v>0</v>
      </c>
    </row>
    <row r="47" spans="1:17" ht="15.75" customHeight="1" outlineLevel="1">
      <c r="A47" s="355"/>
      <c r="B47" s="282">
        <v>2912</v>
      </c>
      <c r="C47" s="281" t="s">
        <v>67</v>
      </c>
      <c r="D47" s="280"/>
      <c r="E47" s="245">
        <v>203</v>
      </c>
      <c r="F47" s="203">
        <f>E47*'Прайс-лист'!I3*(1-'Прайс-лист'!$E$3)</f>
        <v>5196.8</v>
      </c>
      <c r="G47" s="262">
        <v>0</v>
      </c>
      <c r="H47" s="245">
        <f>F47*G47</f>
        <v>0</v>
      </c>
    </row>
    <row r="48" spans="1:17" ht="15.75" customHeight="1" outlineLevel="1">
      <c r="A48" s="355"/>
      <c r="B48" s="282">
        <v>2881</v>
      </c>
      <c r="C48" s="281" t="s">
        <v>8</v>
      </c>
      <c r="D48" s="280"/>
      <c r="E48" s="245">
        <v>449</v>
      </c>
      <c r="F48" s="203">
        <f>E48*'Прайс-лист'!I3*(1-'Прайс-лист'!$E$3)</f>
        <v>11494.400000000001</v>
      </c>
      <c r="G48" s="262">
        <v>0</v>
      </c>
      <c r="H48" s="245">
        <f t="shared" si="1"/>
        <v>0</v>
      </c>
    </row>
    <row r="49" spans="1:8" ht="15.75" customHeight="1" outlineLevel="1">
      <c r="A49" s="355"/>
      <c r="B49" s="282">
        <v>288101</v>
      </c>
      <c r="C49" s="281" t="s">
        <v>284</v>
      </c>
      <c r="D49" s="280"/>
      <c r="E49" s="245">
        <v>449</v>
      </c>
      <c r="F49" s="203">
        <f>E49*'Прайс-лист'!I3*(1-'Прайс-лист'!$E$3)</f>
        <v>11494.400000000001</v>
      </c>
      <c r="G49" s="262">
        <v>0</v>
      </c>
      <c r="H49" s="245">
        <f t="shared" si="1"/>
        <v>0</v>
      </c>
    </row>
    <row r="50" spans="1:8" ht="15.75" customHeight="1" outlineLevel="1">
      <c r="A50" s="355"/>
      <c r="B50" s="282">
        <v>2868</v>
      </c>
      <c r="C50" s="281" t="s">
        <v>80</v>
      </c>
      <c r="D50" s="280"/>
      <c r="E50" s="245">
        <v>101</v>
      </c>
      <c r="F50" s="203">
        <f>E50*'Прайс-лист'!I3*(1-'Прайс-лист'!$E$3)</f>
        <v>2585.6000000000004</v>
      </c>
      <c r="G50" s="262">
        <v>0</v>
      </c>
      <c r="H50" s="245">
        <f t="shared" si="1"/>
        <v>0</v>
      </c>
    </row>
    <row r="51" spans="1:8" ht="15.75" customHeight="1" outlineLevel="1">
      <c r="A51" s="355"/>
      <c r="B51" s="282">
        <v>2392</v>
      </c>
      <c r="C51" s="207" t="s">
        <v>566</v>
      </c>
      <c r="D51" s="280"/>
      <c r="E51" s="245">
        <v>655</v>
      </c>
      <c r="F51" s="203">
        <f>E51*'Прайс-лист'!I3*(1-'Прайс-лист'!$E$3)</f>
        <v>16768</v>
      </c>
      <c r="G51" s="262">
        <v>0</v>
      </c>
      <c r="H51" s="245">
        <f t="shared" si="1"/>
        <v>0</v>
      </c>
    </row>
    <row r="52" spans="1:8" ht="15.75" customHeight="1" outlineLevel="1">
      <c r="A52" s="355"/>
      <c r="B52" s="282">
        <v>2397</v>
      </c>
      <c r="C52" s="207" t="s">
        <v>569</v>
      </c>
      <c r="D52" s="280"/>
      <c r="E52" s="245">
        <v>926</v>
      </c>
      <c r="F52" s="203">
        <f>E52*'Прайс-лист'!I3*(1-'Прайс-лист'!$E$3)</f>
        <v>23705.600000000002</v>
      </c>
      <c r="G52" s="262">
        <v>0</v>
      </c>
      <c r="H52" s="245">
        <f t="shared" si="1"/>
        <v>0</v>
      </c>
    </row>
    <row r="53" spans="1:8" ht="15.75" customHeight="1">
      <c r="B53" s="356"/>
      <c r="C53" s="38"/>
      <c r="D53" s="38"/>
      <c r="E53" s="2"/>
      <c r="F53" s="2"/>
      <c r="G53" s="17" t="s">
        <v>9</v>
      </c>
      <c r="H53" s="104">
        <f>SUM(H25:H52)</f>
        <v>150016</v>
      </c>
    </row>
  </sheetData>
  <mergeCells count="42">
    <mergeCell ref="R2:S2"/>
    <mergeCell ref="C15:D15"/>
    <mergeCell ref="C6:D6"/>
    <mergeCell ref="C7:D7"/>
    <mergeCell ref="C8:D8"/>
    <mergeCell ref="C9:D9"/>
    <mergeCell ref="C10:D10"/>
    <mergeCell ref="C4:D4"/>
    <mergeCell ref="B3:H3"/>
    <mergeCell ref="C5:D5"/>
    <mergeCell ref="C11:D11"/>
    <mergeCell ref="C12:D12"/>
    <mergeCell ref="C13:D13"/>
    <mergeCell ref="C14:D14"/>
    <mergeCell ref="B2:H2"/>
    <mergeCell ref="C18:D18"/>
    <mergeCell ref="C19:D19"/>
    <mergeCell ref="C20:D20"/>
    <mergeCell ref="C21:D21"/>
    <mergeCell ref="C16:D16"/>
    <mergeCell ref="C17:D17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C22:D22"/>
    <mergeCell ref="F21:H21"/>
    <mergeCell ref="F22:H22"/>
    <mergeCell ref="F16:H16"/>
    <mergeCell ref="F17:H17"/>
    <mergeCell ref="F18:H18"/>
    <mergeCell ref="F19:H19"/>
    <mergeCell ref="F20:H20"/>
  </mergeCells>
  <dataValidations count="8">
    <dataValidation type="list" allowBlank="1" showInputMessage="1" showErrorMessage="1" sqref="D32">
      <formula1>$M$29:$M$32</formula1>
    </dataValidation>
    <dataValidation type="list" allowBlank="1" showInputMessage="1" showErrorMessage="1" sqref="D33">
      <formula1>$N$29:$N$32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5">
      <formula1>$P$29:$P$34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6">
      <formula1>$Q$29:$Q$31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A2:S54"/>
  <sheetViews>
    <sheetView showGridLines="0" zoomScaleNormal="100" workbookViewId="0">
      <pane ySplit="2" topLeftCell="A3" activePane="bottomLeft" state="frozen"/>
      <selection pane="bottomLeft" activeCell="C56" sqref="C56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1.140625" style="178" hidden="1" customWidth="1"/>
    <col min="6" max="6" width="15.7109375" style="178" customWidth="1"/>
    <col min="7" max="7" width="10.7109375" style="178" customWidth="1"/>
    <col min="8" max="8" width="15.7109375" style="178" customWidth="1"/>
    <col min="9" max="9" width="9.140625" style="178"/>
    <col min="10" max="17" width="15.7109375" style="178" hidden="1" customWidth="1" outlineLevel="1"/>
    <col min="18" max="18" width="9.140625" style="178" collapsed="1"/>
    <col min="19" max="16384" width="9.140625" style="178"/>
  </cols>
  <sheetData>
    <row r="2" spans="2:19" ht="15.75" customHeight="1">
      <c r="B2" s="322" t="s">
        <v>77</v>
      </c>
      <c r="C2" s="322"/>
      <c r="D2" s="322"/>
      <c r="E2" s="322"/>
      <c r="F2" s="322"/>
      <c r="G2" s="322"/>
      <c r="H2" s="322"/>
      <c r="R2" s="321" t="s">
        <v>430</v>
      </c>
      <c r="S2" s="321"/>
    </row>
    <row r="3" spans="2:19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9" ht="15.75" hidden="1" customHeight="1" outlineLevel="1">
      <c r="B4" s="187"/>
      <c r="C4" s="325" t="s">
        <v>16</v>
      </c>
      <c r="D4" s="325"/>
      <c r="E4" s="231"/>
      <c r="F4" s="327">
        <v>420</v>
      </c>
      <c r="G4" s="327"/>
      <c r="H4" s="327"/>
    </row>
    <row r="5" spans="2:19" ht="15.75" hidden="1" customHeight="1" outlineLevel="1">
      <c r="B5" s="187"/>
      <c r="C5" s="325" t="s">
        <v>17</v>
      </c>
      <c r="D5" s="325"/>
      <c r="E5" s="231"/>
      <c r="F5" s="327">
        <v>310</v>
      </c>
      <c r="G5" s="327"/>
      <c r="H5" s="327"/>
    </row>
    <row r="6" spans="2:19" ht="15.75" hidden="1" customHeight="1" outlineLevel="1">
      <c r="B6" s="187"/>
      <c r="C6" s="325" t="s">
        <v>18</v>
      </c>
      <c r="D6" s="325"/>
      <c r="E6" s="231"/>
      <c r="F6" s="327">
        <v>195</v>
      </c>
      <c r="G6" s="327"/>
      <c r="H6" s="327"/>
    </row>
    <row r="7" spans="2:19" ht="15.75" hidden="1" customHeight="1" outlineLevel="1">
      <c r="B7" s="187"/>
      <c r="C7" s="325" t="s">
        <v>19</v>
      </c>
      <c r="D7" s="325"/>
      <c r="E7" s="231"/>
      <c r="F7" s="327">
        <v>101</v>
      </c>
      <c r="G7" s="327"/>
      <c r="H7" s="327"/>
    </row>
    <row r="8" spans="2:19" ht="15.75" hidden="1" customHeight="1" outlineLevel="1">
      <c r="B8" s="187"/>
      <c r="C8" s="325" t="s">
        <v>20</v>
      </c>
      <c r="D8" s="325"/>
      <c r="E8" s="231"/>
      <c r="F8" s="327">
        <v>46</v>
      </c>
      <c r="G8" s="327"/>
      <c r="H8" s="327"/>
    </row>
    <row r="9" spans="2:19" ht="15.75" hidden="1" customHeight="1" outlineLevel="1">
      <c r="B9" s="187"/>
      <c r="C9" s="325" t="s">
        <v>36</v>
      </c>
      <c r="D9" s="325"/>
      <c r="E9" s="231"/>
      <c r="F9" s="327">
        <v>145</v>
      </c>
      <c r="G9" s="327"/>
      <c r="H9" s="327"/>
    </row>
    <row r="10" spans="2:19" ht="15.75" hidden="1" customHeight="1" outlineLevel="1">
      <c r="B10" s="187"/>
      <c r="C10" s="325" t="s">
        <v>21</v>
      </c>
      <c r="D10" s="325"/>
      <c r="E10" s="231"/>
      <c r="F10" s="327">
        <v>700</v>
      </c>
      <c r="G10" s="327"/>
      <c r="H10" s="327"/>
    </row>
    <row r="11" spans="2:19" ht="15.75" hidden="1" customHeight="1" outlineLevel="1">
      <c r="B11" s="187"/>
      <c r="C11" s="325" t="s">
        <v>22</v>
      </c>
      <c r="D11" s="325"/>
      <c r="E11" s="231"/>
      <c r="F11" s="327">
        <v>6</v>
      </c>
      <c r="G11" s="327"/>
      <c r="H11" s="327"/>
    </row>
    <row r="12" spans="2:19" ht="15.75" hidden="1" customHeight="1" outlineLevel="1">
      <c r="B12" s="187"/>
      <c r="C12" s="325" t="s">
        <v>23</v>
      </c>
      <c r="D12" s="325"/>
      <c r="E12" s="231"/>
      <c r="F12" s="327">
        <v>3</v>
      </c>
      <c r="G12" s="327"/>
      <c r="H12" s="327"/>
    </row>
    <row r="13" spans="2:19" ht="15.75" hidden="1" customHeight="1" outlineLevel="1">
      <c r="B13" s="187"/>
      <c r="C13" s="325" t="s">
        <v>24</v>
      </c>
      <c r="D13" s="325"/>
      <c r="E13" s="231"/>
      <c r="F13" s="327">
        <v>40</v>
      </c>
      <c r="G13" s="327"/>
      <c r="H13" s="327"/>
    </row>
    <row r="14" spans="2:19" ht="15.75" hidden="1" customHeight="1" outlineLevel="1">
      <c r="B14" s="187"/>
      <c r="C14" s="325" t="s">
        <v>25</v>
      </c>
      <c r="D14" s="325"/>
      <c r="E14" s="231"/>
      <c r="F14" s="327">
        <v>50</v>
      </c>
      <c r="G14" s="327"/>
      <c r="H14" s="327"/>
    </row>
    <row r="15" spans="2:19" ht="15.75" hidden="1" customHeight="1" outlineLevel="1">
      <c r="B15" s="187"/>
      <c r="C15" s="325" t="s">
        <v>26</v>
      </c>
      <c r="D15" s="325"/>
      <c r="E15" s="231"/>
      <c r="F15" s="327">
        <v>115</v>
      </c>
      <c r="G15" s="327"/>
      <c r="H15" s="327"/>
    </row>
    <row r="16" spans="2:19" ht="15.75" hidden="1" customHeight="1" outlineLevel="1">
      <c r="B16" s="187"/>
      <c r="C16" s="325" t="s">
        <v>27</v>
      </c>
      <c r="D16" s="325"/>
      <c r="E16" s="231"/>
      <c r="F16" s="327" t="s">
        <v>52</v>
      </c>
      <c r="G16" s="327"/>
      <c r="H16" s="327"/>
    </row>
    <row r="17" spans="2:17" ht="15.75" hidden="1" customHeight="1" outlineLevel="1">
      <c r="B17" s="187"/>
      <c r="C17" s="325" t="s">
        <v>28</v>
      </c>
      <c r="D17" s="325"/>
      <c r="E17" s="231"/>
      <c r="F17" s="327" t="s">
        <v>53</v>
      </c>
      <c r="G17" s="327"/>
      <c r="H17" s="327"/>
    </row>
    <row r="18" spans="2:17" ht="15.75" hidden="1" customHeight="1" outlineLevel="1">
      <c r="B18" s="187"/>
      <c r="C18" s="325" t="s">
        <v>30</v>
      </c>
      <c r="D18" s="325"/>
      <c r="E18" s="231"/>
      <c r="F18" s="327" t="s">
        <v>31</v>
      </c>
      <c r="G18" s="327"/>
      <c r="H18" s="327"/>
    </row>
    <row r="19" spans="2:17" ht="15.75" hidden="1" customHeight="1" outlineLevel="1">
      <c r="B19" s="187"/>
      <c r="C19" s="325" t="s">
        <v>37</v>
      </c>
      <c r="D19" s="325"/>
      <c r="E19" s="231"/>
      <c r="F19" s="327" t="s">
        <v>49</v>
      </c>
      <c r="G19" s="327"/>
      <c r="H19" s="327"/>
    </row>
    <row r="20" spans="2:17" ht="15.75" hidden="1" customHeight="1" outlineLevel="1">
      <c r="B20" s="187"/>
      <c r="C20" s="324" t="s">
        <v>159</v>
      </c>
      <c r="D20" s="324"/>
      <c r="E20" s="231"/>
      <c r="F20" s="327" t="s">
        <v>57</v>
      </c>
      <c r="G20" s="327"/>
      <c r="H20" s="327"/>
    </row>
    <row r="21" spans="2:17" ht="15.75" hidden="1" customHeight="1" outlineLevel="1">
      <c r="B21" s="187"/>
      <c r="C21" s="324" t="s">
        <v>160</v>
      </c>
      <c r="D21" s="324"/>
      <c r="E21" s="231"/>
      <c r="F21" s="327" t="s">
        <v>158</v>
      </c>
      <c r="G21" s="327"/>
      <c r="H21" s="327"/>
    </row>
    <row r="22" spans="2:17" ht="15.75" hidden="1" customHeight="1" outlineLevel="1">
      <c r="B22" s="187"/>
      <c r="C22" s="324" t="s">
        <v>35</v>
      </c>
      <c r="D22" s="324"/>
      <c r="E22" s="231"/>
      <c r="F22" s="327">
        <v>209</v>
      </c>
      <c r="G22" s="327"/>
      <c r="H22" s="327"/>
    </row>
    <row r="23" spans="2:17" ht="15.75" customHeight="1" collapsed="1">
      <c r="B23" s="57"/>
      <c r="C23" s="60"/>
      <c r="D23" s="60"/>
      <c r="E23" s="59"/>
      <c r="F23" s="60"/>
      <c r="G23" s="60"/>
      <c r="H23" s="59"/>
    </row>
    <row r="24" spans="2:17" ht="15.75" customHeight="1" outlineLevel="1">
      <c r="B24" s="49" t="s">
        <v>39</v>
      </c>
      <c r="C24" s="50" t="s">
        <v>44</v>
      </c>
      <c r="D24" s="50"/>
      <c r="E24" s="51" t="s">
        <v>1</v>
      </c>
      <c r="F24" s="50" t="s">
        <v>1</v>
      </c>
      <c r="G24" s="50" t="s">
        <v>40</v>
      </c>
      <c r="H24" s="51" t="s">
        <v>41</v>
      </c>
    </row>
    <row r="25" spans="2:17" ht="15.75" customHeight="1" outlineLevel="1">
      <c r="B25" s="289">
        <v>1141</v>
      </c>
      <c r="C25" s="280" t="s">
        <v>133</v>
      </c>
      <c r="D25" s="280"/>
      <c r="E25" s="204">
        <v>4815</v>
      </c>
      <c r="F25" s="203">
        <f>E25*'Прайс-лист'!I3*(1-'Прайс-лист'!$E$3)</f>
        <v>123264</v>
      </c>
      <c r="G25" s="289"/>
      <c r="H25" s="204">
        <f>F25</f>
        <v>123264</v>
      </c>
    </row>
    <row r="26" spans="2:17" ht="15.75" hidden="1" customHeight="1" outlineLevel="2">
      <c r="B26" s="214"/>
      <c r="C26" s="17" t="s">
        <v>343</v>
      </c>
      <c r="D26" s="17"/>
      <c r="E26" s="17"/>
      <c r="F26" s="17"/>
      <c r="G26" s="17"/>
      <c r="H26" s="17"/>
    </row>
    <row r="27" spans="2:17" ht="278.25" hidden="1" customHeight="1" outlineLevel="2">
      <c r="B27" s="206"/>
      <c r="C27" s="319" t="s">
        <v>591</v>
      </c>
      <c r="D27" s="319"/>
      <c r="E27" s="319"/>
      <c r="F27" s="319"/>
      <c r="G27" s="319"/>
      <c r="H27" s="319"/>
    </row>
    <row r="28" spans="2:17" ht="15.75" customHeight="1" outlineLevel="1" collapsed="1">
      <c r="C28" s="17" t="s">
        <v>381</v>
      </c>
      <c r="D28" s="17"/>
      <c r="E28" s="17"/>
      <c r="F28" s="17"/>
      <c r="G28" s="17"/>
      <c r="H28" s="17"/>
    </row>
    <row r="29" spans="2:17" ht="15.75" customHeight="1" outlineLevel="1">
      <c r="B29" s="289">
        <v>2474</v>
      </c>
      <c r="C29" s="287" t="s">
        <v>3</v>
      </c>
      <c r="D29" s="208" t="s">
        <v>281</v>
      </c>
      <c r="E29" s="203">
        <v>265</v>
      </c>
      <c r="F29" s="203">
        <f>E29*'Прайс-лист'!I3*(1-'Прайс-лист'!$E$3)</f>
        <v>6784</v>
      </c>
      <c r="G29" s="205">
        <v>0</v>
      </c>
      <c r="H29" s="204">
        <f>F29*G29</f>
        <v>0</v>
      </c>
      <c r="J29" s="123" t="s">
        <v>281</v>
      </c>
      <c r="K29" s="123" t="s">
        <v>281</v>
      </c>
      <c r="L29" s="123" t="s">
        <v>281</v>
      </c>
      <c r="M29" s="123" t="s">
        <v>281</v>
      </c>
      <c r="N29" s="123" t="s">
        <v>281</v>
      </c>
      <c r="O29" s="123" t="s">
        <v>281</v>
      </c>
      <c r="P29" s="123" t="s">
        <v>427</v>
      </c>
      <c r="Q29" s="123" t="s">
        <v>281</v>
      </c>
    </row>
    <row r="30" spans="2:17" ht="15.75" customHeight="1" outlineLevel="1">
      <c r="B30" s="244"/>
      <c r="C30" s="281" t="s">
        <v>479</v>
      </c>
      <c r="D30" s="221" t="s">
        <v>281</v>
      </c>
      <c r="E30" s="203">
        <v>23</v>
      </c>
      <c r="F30" s="203">
        <f>E30*'Прайс-лист'!I3*(1-'Прайс-лист'!$E$3)</f>
        <v>588.80000000000007</v>
      </c>
      <c r="G30" s="205">
        <v>0</v>
      </c>
      <c r="H30" s="204">
        <f t="shared" ref="H30:H37" si="0">F30*G30</f>
        <v>0</v>
      </c>
      <c r="J30" s="125" t="s">
        <v>337</v>
      </c>
      <c r="K30" s="127" t="s">
        <v>478</v>
      </c>
      <c r="L30" s="123" t="s">
        <v>339</v>
      </c>
      <c r="M30" s="127" t="s">
        <v>563</v>
      </c>
      <c r="N30" s="127" t="s">
        <v>466</v>
      </c>
      <c r="O30" s="149" t="s">
        <v>417</v>
      </c>
      <c r="P30" s="149" t="s">
        <v>421</v>
      </c>
      <c r="Q30" s="127" t="s">
        <v>400</v>
      </c>
    </row>
    <row r="31" spans="2:17" ht="15.75" customHeight="1" outlineLevel="1">
      <c r="B31" s="289">
        <v>2126</v>
      </c>
      <c r="C31" s="281" t="s">
        <v>483</v>
      </c>
      <c r="D31" s="221" t="s">
        <v>281</v>
      </c>
      <c r="E31" s="203">
        <v>143</v>
      </c>
      <c r="F31" s="203">
        <f>E31*'Прайс-лист'!I3*(1-'Прайс-лист'!$E$3)</f>
        <v>3660.8</v>
      </c>
      <c r="G31" s="205">
        <v>0</v>
      </c>
      <c r="H31" s="203">
        <f>F31*G31</f>
        <v>0</v>
      </c>
      <c r="J31" s="125" t="s">
        <v>384</v>
      </c>
      <c r="K31" s="123" t="s">
        <v>475</v>
      </c>
      <c r="L31" s="125" t="s">
        <v>337</v>
      </c>
      <c r="M31" s="125" t="s">
        <v>464</v>
      </c>
      <c r="N31" s="125" t="s">
        <v>467</v>
      </c>
      <c r="O31" s="149" t="s">
        <v>418</v>
      </c>
      <c r="P31" s="149" t="s">
        <v>422</v>
      </c>
      <c r="Q31" s="123" t="s">
        <v>399</v>
      </c>
    </row>
    <row r="32" spans="2:17" ht="15.75" customHeight="1" outlineLevel="1">
      <c r="B32" s="289">
        <v>1146</v>
      </c>
      <c r="C32" s="281" t="s">
        <v>490</v>
      </c>
      <c r="D32" s="221" t="s">
        <v>281</v>
      </c>
      <c r="E32" s="203">
        <v>2177</v>
      </c>
      <c r="F32" s="203">
        <f>E32*'Прайс-лист'!I3*(1-'Прайс-лист'!$E$3)</f>
        <v>55731.200000000004</v>
      </c>
      <c r="G32" s="205">
        <v>0</v>
      </c>
      <c r="H32" s="204">
        <f>F32*G32</f>
        <v>0</v>
      </c>
      <c r="J32" s="125" t="s">
        <v>383</v>
      </c>
      <c r="K32" s="130" t="s">
        <v>476</v>
      </c>
      <c r="L32" s="124"/>
      <c r="M32" s="125" t="s">
        <v>465</v>
      </c>
      <c r="N32" s="125" t="s">
        <v>468</v>
      </c>
      <c r="O32" s="142"/>
      <c r="P32" s="149" t="s">
        <v>423</v>
      </c>
      <c r="Q32" s="126"/>
    </row>
    <row r="33" spans="1:17" ht="15.75" customHeight="1" outlineLevel="1">
      <c r="B33" s="289"/>
      <c r="C33" s="281" t="s">
        <v>489</v>
      </c>
      <c r="D33" s="221" t="s">
        <v>281</v>
      </c>
      <c r="E33" s="203">
        <v>2960</v>
      </c>
      <c r="F33" s="203">
        <f>E33*'Прайс-лист'!I3*(1-'Прайс-лист'!$E$3)</f>
        <v>75776</v>
      </c>
      <c r="G33" s="205">
        <v>0</v>
      </c>
      <c r="H33" s="204">
        <f>F33*G33</f>
        <v>0</v>
      </c>
      <c r="J33" s="127" t="s">
        <v>338</v>
      </c>
      <c r="K33" s="124" t="s">
        <v>481</v>
      </c>
      <c r="L33" s="130"/>
      <c r="M33" s="130"/>
      <c r="N33" s="130"/>
      <c r="O33" s="125"/>
      <c r="P33" s="149" t="s">
        <v>424</v>
      </c>
      <c r="Q33" s="125"/>
    </row>
    <row r="34" spans="1:17" ht="15.75" customHeight="1" outlineLevel="1">
      <c r="B34" s="289">
        <v>2004</v>
      </c>
      <c r="C34" s="280" t="s">
        <v>283</v>
      </c>
      <c r="D34" s="221" t="s">
        <v>281</v>
      </c>
      <c r="E34" s="203">
        <v>0</v>
      </c>
      <c r="F34" s="203">
        <f>E34*'Прайс-лист'!I3*(1-'Прайс-лист'!$E$3)</f>
        <v>0</v>
      </c>
      <c r="G34" s="205">
        <v>0</v>
      </c>
      <c r="H34" s="204">
        <f t="shared" si="0"/>
        <v>0</v>
      </c>
      <c r="J34" s="127" t="s">
        <v>339</v>
      </c>
      <c r="K34" s="156" t="s">
        <v>352</v>
      </c>
      <c r="L34" s="130"/>
      <c r="M34" s="130"/>
      <c r="N34" s="130"/>
      <c r="O34" s="126"/>
      <c r="P34" s="149" t="s">
        <v>425</v>
      </c>
      <c r="Q34" s="127"/>
    </row>
    <row r="35" spans="1:17" ht="15.75" customHeight="1" outlineLevel="1">
      <c r="B35" s="289">
        <v>3051</v>
      </c>
      <c r="C35" s="280" t="s">
        <v>282</v>
      </c>
      <c r="D35" s="221" t="s">
        <v>281</v>
      </c>
      <c r="E35" s="203">
        <v>28</v>
      </c>
      <c r="F35" s="203">
        <f>E35*'Прайс-лист'!I3*(1-'Прайс-лист'!$E$3)</f>
        <v>716.80000000000007</v>
      </c>
      <c r="G35" s="205">
        <v>0</v>
      </c>
      <c r="H35" s="204">
        <f t="shared" si="0"/>
        <v>0</v>
      </c>
      <c r="J35" s="127"/>
      <c r="K35" s="156" t="s">
        <v>480</v>
      </c>
      <c r="L35" s="127"/>
      <c r="M35" s="127"/>
      <c r="N35" s="127"/>
      <c r="O35" s="127"/>
      <c r="P35" s="126"/>
      <c r="Q35" s="149"/>
    </row>
    <row r="36" spans="1:17" ht="15.75" customHeight="1" outlineLevel="1">
      <c r="B36" s="284" t="s">
        <v>395</v>
      </c>
      <c r="C36" s="285" t="s">
        <v>398</v>
      </c>
      <c r="D36" s="221" t="s">
        <v>281</v>
      </c>
      <c r="E36" s="203">
        <v>0</v>
      </c>
      <c r="F36" s="203">
        <f>E36*'Прайс-лист'!I3*(1-'Прайс-лист'!$E$3)</f>
        <v>0</v>
      </c>
      <c r="G36" s="205">
        <v>0</v>
      </c>
      <c r="H36" s="204">
        <f t="shared" si="0"/>
        <v>0</v>
      </c>
    </row>
    <row r="37" spans="1:17" ht="15.75" customHeight="1" outlineLevel="1">
      <c r="B37" s="289">
        <v>2142</v>
      </c>
      <c r="C37" s="280" t="s">
        <v>313</v>
      </c>
      <c r="D37" s="280"/>
      <c r="E37" s="203">
        <v>23</v>
      </c>
      <c r="F37" s="203">
        <f>E37*'Прайс-лист'!I3*(1-'Прайс-лист'!$E$3)</f>
        <v>588.80000000000007</v>
      </c>
      <c r="G37" s="205">
        <v>0</v>
      </c>
      <c r="H37" s="204">
        <f t="shared" si="0"/>
        <v>0</v>
      </c>
    </row>
    <row r="38" spans="1:17" ht="15.75" customHeight="1" outlineLevel="1">
      <c r="A38" s="182"/>
      <c r="C38" s="219" t="s">
        <v>4</v>
      </c>
      <c r="D38" s="219"/>
      <c r="E38" s="219"/>
      <c r="F38" s="219"/>
      <c r="G38" s="219"/>
      <c r="H38" s="219"/>
    </row>
    <row r="39" spans="1:17" ht="15.75" customHeight="1" outlineLevel="1">
      <c r="A39" s="355"/>
      <c r="B39" s="289">
        <v>4144</v>
      </c>
      <c r="C39" s="211" t="s">
        <v>428</v>
      </c>
      <c r="D39" s="211"/>
      <c r="E39" s="247">
        <v>23</v>
      </c>
      <c r="F39" s="203">
        <f>E39*'Прайс-лист'!I3*(1-'Прайс-лист'!$E$3)</f>
        <v>588.80000000000007</v>
      </c>
      <c r="G39" s="205">
        <v>0</v>
      </c>
      <c r="H39" s="204">
        <f>F39*G39</f>
        <v>0</v>
      </c>
    </row>
    <row r="40" spans="1:17" ht="15.75" customHeight="1" outlineLevel="1">
      <c r="A40" s="355"/>
      <c r="B40" s="289">
        <v>2414</v>
      </c>
      <c r="C40" s="281" t="s">
        <v>317</v>
      </c>
      <c r="D40" s="280"/>
      <c r="E40" s="204">
        <v>231</v>
      </c>
      <c r="F40" s="203">
        <f>E40*'Прайс-лист'!I3*(1-'Прайс-лист'!$E$3)</f>
        <v>5913.6</v>
      </c>
      <c r="G40" s="205">
        <v>0</v>
      </c>
      <c r="H40" s="204">
        <f t="shared" ref="H40:H53" si="1">F40*G40</f>
        <v>0</v>
      </c>
    </row>
    <row r="41" spans="1:17" ht="15.75" customHeight="1" outlineLevel="1">
      <c r="A41" s="355"/>
      <c r="B41" s="289">
        <v>2337</v>
      </c>
      <c r="C41" s="281" t="s">
        <v>63</v>
      </c>
      <c r="D41" s="280"/>
      <c r="E41" s="204">
        <v>69</v>
      </c>
      <c r="F41" s="203">
        <f>E41*'Прайс-лист'!I3*(1-'Прайс-лист'!$E$3)</f>
        <v>1766.4</v>
      </c>
      <c r="G41" s="205">
        <v>0</v>
      </c>
      <c r="H41" s="204">
        <f t="shared" si="1"/>
        <v>0</v>
      </c>
    </row>
    <row r="42" spans="1:17" ht="15.75" customHeight="1" outlineLevel="1">
      <c r="A42" s="355"/>
      <c r="B42" s="289">
        <v>2217</v>
      </c>
      <c r="C42" s="281" t="s">
        <v>78</v>
      </c>
      <c r="D42" s="280"/>
      <c r="E42" s="204">
        <v>157</v>
      </c>
      <c r="F42" s="203">
        <f>E42*'Прайс-лист'!I3*(1-'Прайс-лист'!$E$3)</f>
        <v>4019.2000000000003</v>
      </c>
      <c r="G42" s="205">
        <v>0</v>
      </c>
      <c r="H42" s="204">
        <f t="shared" si="1"/>
        <v>0</v>
      </c>
    </row>
    <row r="43" spans="1:17" ht="15.75" customHeight="1" outlineLevel="1">
      <c r="A43" s="355"/>
      <c r="B43" s="289">
        <v>2509</v>
      </c>
      <c r="C43" s="281" t="s">
        <v>574</v>
      </c>
      <c r="D43" s="280"/>
      <c r="E43" s="204">
        <v>716</v>
      </c>
      <c r="F43" s="203">
        <f>E43*'Прайс-лист'!I3*(1-'Прайс-лист'!$E$3)</f>
        <v>18329.600000000002</v>
      </c>
      <c r="G43" s="205">
        <v>0</v>
      </c>
      <c r="H43" s="204">
        <f>F43*G43</f>
        <v>0</v>
      </c>
    </row>
    <row r="44" spans="1:17" ht="15.75" customHeight="1" outlineLevel="1">
      <c r="A44" s="355"/>
      <c r="B44" s="289">
        <v>2701</v>
      </c>
      <c r="C44" s="281" t="s">
        <v>459</v>
      </c>
      <c r="D44" s="280"/>
      <c r="E44" s="204">
        <v>528</v>
      </c>
      <c r="F44" s="203">
        <f>E44*'Прайс-лист'!I3*(1-'Прайс-лист'!$E$3)</f>
        <v>13516.800000000001</v>
      </c>
      <c r="G44" s="205">
        <v>0</v>
      </c>
      <c r="H44" s="204">
        <f>F44*G44</f>
        <v>0</v>
      </c>
    </row>
    <row r="45" spans="1:17" ht="15.75" customHeight="1" outlineLevel="1">
      <c r="A45" s="355"/>
      <c r="B45" s="289">
        <v>2702</v>
      </c>
      <c r="C45" s="281" t="s">
        <v>76</v>
      </c>
      <c r="D45" s="280"/>
      <c r="E45" s="204">
        <v>590</v>
      </c>
      <c r="F45" s="203">
        <f>E45*'Прайс-лист'!I3*(1-'Прайс-лист'!$E$3)</f>
        <v>15104</v>
      </c>
      <c r="G45" s="205">
        <v>0</v>
      </c>
      <c r="H45" s="204">
        <f>F45*G45</f>
        <v>0</v>
      </c>
    </row>
    <row r="46" spans="1:17" ht="15.75" customHeight="1" outlineLevel="1">
      <c r="A46" s="355"/>
      <c r="B46" s="289">
        <v>2421</v>
      </c>
      <c r="C46" s="281" t="s">
        <v>47</v>
      </c>
      <c r="D46" s="280"/>
      <c r="E46" s="204">
        <v>468</v>
      </c>
      <c r="F46" s="203">
        <f>E46*'Прайс-лист'!I3*(1-'Прайс-лист'!$E$3)</f>
        <v>11980.800000000001</v>
      </c>
      <c r="G46" s="205">
        <v>0</v>
      </c>
      <c r="H46" s="204">
        <f t="shared" si="1"/>
        <v>0</v>
      </c>
    </row>
    <row r="47" spans="1:17" ht="15.75" customHeight="1" outlineLevel="1">
      <c r="A47" s="355"/>
      <c r="B47" s="289">
        <v>2941</v>
      </c>
      <c r="C47" s="281" t="s">
        <v>6</v>
      </c>
      <c r="D47" s="280"/>
      <c r="E47" s="204">
        <v>141</v>
      </c>
      <c r="F47" s="203">
        <f>E47*'Прайс-лист'!I3*(1-'Прайс-лист'!$E$3)</f>
        <v>3609.6000000000004</v>
      </c>
      <c r="G47" s="205">
        <v>0</v>
      </c>
      <c r="H47" s="204">
        <f>F47*G47</f>
        <v>0</v>
      </c>
    </row>
    <row r="48" spans="1:17" ht="15.75" customHeight="1" outlineLevel="1">
      <c r="A48" s="355"/>
      <c r="B48" s="289">
        <v>2942</v>
      </c>
      <c r="C48" s="281" t="s">
        <v>67</v>
      </c>
      <c r="D48" s="280"/>
      <c r="E48" s="204">
        <v>175</v>
      </c>
      <c r="F48" s="203">
        <f>E48*'Прайс-лист'!I3*(1-'Прайс-лист'!$E$3)</f>
        <v>4480</v>
      </c>
      <c r="G48" s="205">
        <v>0</v>
      </c>
      <c r="H48" s="204">
        <f>F48*G48</f>
        <v>0</v>
      </c>
    </row>
    <row r="49" spans="1:8" ht="15.75" customHeight="1" outlineLevel="1">
      <c r="A49" s="355"/>
      <c r="B49" s="289">
        <v>2878</v>
      </c>
      <c r="C49" s="281" t="s">
        <v>8</v>
      </c>
      <c r="D49" s="280"/>
      <c r="E49" s="204">
        <v>333</v>
      </c>
      <c r="F49" s="203">
        <f>E49*'Прайс-лист'!I3*(1-'Прайс-лист'!$E$3)</f>
        <v>8524.8000000000011</v>
      </c>
      <c r="G49" s="205">
        <v>0</v>
      </c>
      <c r="H49" s="204">
        <f t="shared" si="1"/>
        <v>0</v>
      </c>
    </row>
    <row r="50" spans="1:8" ht="15.75" customHeight="1" outlineLevel="1">
      <c r="A50" s="355"/>
      <c r="B50" s="289">
        <v>287801</v>
      </c>
      <c r="C50" s="281" t="s">
        <v>284</v>
      </c>
      <c r="D50" s="280"/>
      <c r="E50" s="204">
        <v>333</v>
      </c>
      <c r="F50" s="203">
        <f>E50*'Прайс-лист'!I3*(1-'Прайс-лист'!$E$3)</f>
        <v>8524.8000000000011</v>
      </c>
      <c r="G50" s="205">
        <v>0</v>
      </c>
      <c r="H50" s="204">
        <f t="shared" si="1"/>
        <v>0</v>
      </c>
    </row>
    <row r="51" spans="1:8" ht="15.75" customHeight="1" outlineLevel="1">
      <c r="A51" s="355"/>
      <c r="B51" s="289">
        <v>2868</v>
      </c>
      <c r="C51" s="281" t="s">
        <v>80</v>
      </c>
      <c r="D51" s="280"/>
      <c r="E51" s="204">
        <v>101</v>
      </c>
      <c r="F51" s="203">
        <f>E51*'Прайс-лист'!I3*(1-'Прайс-лист'!$E$3)</f>
        <v>2585.6000000000004</v>
      </c>
      <c r="G51" s="205">
        <v>0</v>
      </c>
      <c r="H51" s="204">
        <f t="shared" si="1"/>
        <v>0</v>
      </c>
    </row>
    <row r="52" spans="1:8" ht="15.75" customHeight="1" outlineLevel="1">
      <c r="A52" s="355"/>
      <c r="B52" s="289">
        <v>2391</v>
      </c>
      <c r="C52" s="281" t="s">
        <v>565</v>
      </c>
      <c r="D52" s="280"/>
      <c r="E52" s="204">
        <v>530</v>
      </c>
      <c r="F52" s="203">
        <f>E52*'Прайс-лист'!I3*(1-'Прайс-лист'!$E$3)</f>
        <v>13568</v>
      </c>
      <c r="G52" s="205">
        <v>0</v>
      </c>
      <c r="H52" s="204">
        <f t="shared" si="1"/>
        <v>0</v>
      </c>
    </row>
    <row r="53" spans="1:8" ht="15.75" customHeight="1" outlineLevel="1">
      <c r="A53" s="355"/>
      <c r="B53" s="289">
        <v>2396</v>
      </c>
      <c r="C53" s="281" t="s">
        <v>568</v>
      </c>
      <c r="D53" s="280"/>
      <c r="E53" s="204">
        <v>710</v>
      </c>
      <c r="F53" s="203">
        <f>E53*'Прайс-лист'!I3*(1-'Прайс-лист'!$E$3)</f>
        <v>18176</v>
      </c>
      <c r="G53" s="205">
        <v>0</v>
      </c>
      <c r="H53" s="204">
        <f t="shared" si="1"/>
        <v>0</v>
      </c>
    </row>
    <row r="54" spans="1:8" ht="15.75" customHeight="1">
      <c r="B54" s="3"/>
      <c r="C54" s="290"/>
      <c r="D54" s="290"/>
      <c r="E54" s="3"/>
      <c r="F54" s="3"/>
      <c r="G54" s="17" t="s">
        <v>9</v>
      </c>
      <c r="H54" s="95">
        <f>SUM(H25:H53)</f>
        <v>123264</v>
      </c>
    </row>
  </sheetData>
  <mergeCells count="42">
    <mergeCell ref="R2:S2"/>
    <mergeCell ref="C14:D14"/>
    <mergeCell ref="C5:D5"/>
    <mergeCell ref="C6:D6"/>
    <mergeCell ref="C7:D7"/>
    <mergeCell ref="C8:D8"/>
    <mergeCell ref="C9:D9"/>
    <mergeCell ref="C10:D10"/>
    <mergeCell ref="B2:H2"/>
    <mergeCell ref="B3:H3"/>
    <mergeCell ref="C4:D4"/>
    <mergeCell ref="C11:D11"/>
    <mergeCell ref="C12:D12"/>
    <mergeCell ref="C13:D13"/>
    <mergeCell ref="F14:H14"/>
    <mergeCell ref="F4:H4"/>
    <mergeCell ref="C19:D19"/>
    <mergeCell ref="C20:D20"/>
    <mergeCell ref="C21:D21"/>
    <mergeCell ref="C15:D15"/>
    <mergeCell ref="C16:D16"/>
    <mergeCell ref="C17:D17"/>
    <mergeCell ref="C18:D18"/>
    <mergeCell ref="F5:H5"/>
    <mergeCell ref="F6:H6"/>
    <mergeCell ref="F7:H7"/>
    <mergeCell ref="F8:H8"/>
    <mergeCell ref="F19:H19"/>
    <mergeCell ref="F15:H15"/>
    <mergeCell ref="F16:H16"/>
    <mergeCell ref="F17:H17"/>
    <mergeCell ref="F18:H18"/>
    <mergeCell ref="F9:H9"/>
    <mergeCell ref="F10:H10"/>
    <mergeCell ref="F11:H11"/>
    <mergeCell ref="F12:H12"/>
    <mergeCell ref="F13:H13"/>
    <mergeCell ref="F20:H20"/>
    <mergeCell ref="F21:H21"/>
    <mergeCell ref="F22:H22"/>
    <mergeCell ref="C27:H27"/>
    <mergeCell ref="C22:D22"/>
  </mergeCells>
  <dataValidations count="8">
    <dataValidation type="list" allowBlank="1" showInputMessage="1" showErrorMessage="1" sqref="D32">
      <formula1>$M$29:$M$32</formula1>
    </dataValidation>
    <dataValidation type="list" allowBlank="1" showInputMessage="1" showErrorMessage="1" sqref="D33">
      <formula1>$N$29:$N$32</formula1>
    </dataValidation>
    <dataValidation type="list" allowBlank="1" showInputMessage="1" showErrorMessage="1" sqref="D36">
      <formula1>$Q$29:$Q$31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4">
      <formula1>$O$29:$O$31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5">
      <formula1>$P$29:$P$34</formula1>
    </dataValidation>
    <dataValidation type="list" allowBlank="1" showInputMessage="1" showErrorMessage="1" sqref="D29">
      <formula1>$J$29:$J$34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A2:S54"/>
  <sheetViews>
    <sheetView showGridLines="0" zoomScaleNormal="100" workbookViewId="0">
      <pane ySplit="2" topLeftCell="A3" activePane="bottomLeft" state="frozen"/>
      <selection pane="bottomLeft" activeCell="C56" sqref="C56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1.140625" style="358" hidden="1" customWidth="1"/>
    <col min="6" max="6" width="15.7109375" style="358" customWidth="1"/>
    <col min="7" max="7" width="10.7109375" style="178" customWidth="1"/>
    <col min="8" max="8" width="15.7109375" style="358" customWidth="1"/>
    <col min="9" max="9" width="9.140625" style="178"/>
    <col min="10" max="17" width="15.7109375" style="178" hidden="1" customWidth="1" outlineLevel="1"/>
    <col min="18" max="18" width="9.140625" style="178" collapsed="1"/>
    <col min="19" max="16384" width="9.140625" style="178"/>
  </cols>
  <sheetData>
    <row r="2" spans="2:19" ht="15.75" customHeight="1">
      <c r="B2" s="322" t="s">
        <v>75</v>
      </c>
      <c r="C2" s="322"/>
      <c r="D2" s="322"/>
      <c r="E2" s="322"/>
      <c r="F2" s="322"/>
      <c r="G2" s="322"/>
      <c r="H2" s="322"/>
      <c r="R2" s="321" t="s">
        <v>430</v>
      </c>
      <c r="S2" s="321"/>
    </row>
    <row r="3" spans="2:19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9" ht="15.75" hidden="1" customHeight="1" outlineLevel="1">
      <c r="B4" s="187"/>
      <c r="C4" s="325" t="s">
        <v>16</v>
      </c>
      <c r="D4" s="325"/>
      <c r="E4" s="189"/>
      <c r="F4" s="327">
        <v>370</v>
      </c>
      <c r="G4" s="327"/>
      <c r="H4" s="327"/>
    </row>
    <row r="5" spans="2:19" ht="15.75" hidden="1" customHeight="1" outlineLevel="1">
      <c r="B5" s="187"/>
      <c r="C5" s="325" t="s">
        <v>17</v>
      </c>
      <c r="D5" s="325"/>
      <c r="E5" s="189"/>
      <c r="F5" s="327">
        <v>270</v>
      </c>
      <c r="G5" s="327"/>
      <c r="H5" s="327"/>
    </row>
    <row r="6" spans="2:19" ht="15.75" hidden="1" customHeight="1" outlineLevel="1">
      <c r="B6" s="187"/>
      <c r="C6" s="325" t="s">
        <v>18</v>
      </c>
      <c r="D6" s="325"/>
      <c r="E6" s="189"/>
      <c r="F6" s="327">
        <v>185</v>
      </c>
      <c r="G6" s="327"/>
      <c r="H6" s="327"/>
    </row>
    <row r="7" spans="2:19" ht="15.75" hidden="1" customHeight="1" outlineLevel="1">
      <c r="B7" s="187"/>
      <c r="C7" s="325" t="s">
        <v>19</v>
      </c>
      <c r="D7" s="325"/>
      <c r="E7" s="189"/>
      <c r="F7" s="327">
        <v>93</v>
      </c>
      <c r="G7" s="327"/>
      <c r="H7" s="327"/>
    </row>
    <row r="8" spans="2:19" ht="15.75" hidden="1" customHeight="1" outlineLevel="1">
      <c r="B8" s="187"/>
      <c r="C8" s="325" t="s">
        <v>20</v>
      </c>
      <c r="D8" s="325"/>
      <c r="E8" s="189"/>
      <c r="F8" s="327">
        <v>46</v>
      </c>
      <c r="G8" s="327"/>
      <c r="H8" s="327"/>
    </row>
    <row r="9" spans="2:19" ht="15.75" hidden="1" customHeight="1" outlineLevel="1">
      <c r="B9" s="187"/>
      <c r="C9" s="325" t="s">
        <v>36</v>
      </c>
      <c r="D9" s="325"/>
      <c r="E9" s="189"/>
      <c r="F9" s="327">
        <v>120</v>
      </c>
      <c r="G9" s="327"/>
      <c r="H9" s="327"/>
    </row>
    <row r="10" spans="2:19" ht="15.75" hidden="1" customHeight="1" outlineLevel="1">
      <c r="B10" s="187"/>
      <c r="C10" s="325" t="s">
        <v>21</v>
      </c>
      <c r="D10" s="325"/>
      <c r="E10" s="189"/>
      <c r="F10" s="327">
        <v>600</v>
      </c>
      <c r="G10" s="327"/>
      <c r="H10" s="327"/>
    </row>
    <row r="11" spans="2:19" ht="15.75" hidden="1" customHeight="1" outlineLevel="1">
      <c r="B11" s="187"/>
      <c r="C11" s="325" t="s">
        <v>22</v>
      </c>
      <c r="D11" s="325"/>
      <c r="E11" s="189"/>
      <c r="F11" s="327">
        <v>5</v>
      </c>
      <c r="G11" s="327"/>
      <c r="H11" s="327"/>
    </row>
    <row r="12" spans="2:19" ht="15.75" hidden="1" customHeight="1" outlineLevel="1">
      <c r="B12" s="187"/>
      <c r="C12" s="325" t="s">
        <v>23</v>
      </c>
      <c r="D12" s="325"/>
      <c r="E12" s="189"/>
      <c r="F12" s="327">
        <v>3</v>
      </c>
      <c r="G12" s="327"/>
      <c r="H12" s="327"/>
    </row>
    <row r="13" spans="2:19" ht="15.75" hidden="1" customHeight="1" outlineLevel="1">
      <c r="B13" s="187"/>
      <c r="C13" s="325" t="s">
        <v>24</v>
      </c>
      <c r="D13" s="325"/>
      <c r="E13" s="189"/>
      <c r="F13" s="327">
        <v>25</v>
      </c>
      <c r="G13" s="327"/>
      <c r="H13" s="327"/>
    </row>
    <row r="14" spans="2:19" ht="15.75" hidden="1" customHeight="1" outlineLevel="1">
      <c r="B14" s="187"/>
      <c r="C14" s="325" t="s">
        <v>25</v>
      </c>
      <c r="D14" s="325"/>
      <c r="E14" s="189"/>
      <c r="F14" s="327">
        <v>30</v>
      </c>
      <c r="G14" s="327"/>
      <c r="H14" s="327"/>
    </row>
    <row r="15" spans="2:19" ht="15.75" hidden="1" customHeight="1" outlineLevel="1">
      <c r="B15" s="187"/>
      <c r="C15" s="325" t="s">
        <v>26</v>
      </c>
      <c r="D15" s="325"/>
      <c r="E15" s="189"/>
      <c r="F15" s="327">
        <v>80</v>
      </c>
      <c r="G15" s="327"/>
      <c r="H15" s="327"/>
    </row>
    <row r="16" spans="2:19" ht="15.75" hidden="1" customHeight="1" outlineLevel="1">
      <c r="B16" s="187"/>
      <c r="C16" s="325" t="s">
        <v>27</v>
      </c>
      <c r="D16" s="325"/>
      <c r="E16" s="189"/>
      <c r="F16" s="327">
        <v>381</v>
      </c>
      <c r="G16" s="327"/>
      <c r="H16" s="327"/>
    </row>
    <row r="17" spans="2:17" ht="15.75" hidden="1" customHeight="1" outlineLevel="1">
      <c r="B17" s="187"/>
      <c r="C17" s="325" t="s">
        <v>28</v>
      </c>
      <c r="D17" s="325"/>
      <c r="E17" s="189"/>
      <c r="F17" s="327" t="s">
        <v>53</v>
      </c>
      <c r="G17" s="327"/>
      <c r="H17" s="327"/>
    </row>
    <row r="18" spans="2:17" ht="15.75" hidden="1" customHeight="1" outlineLevel="1">
      <c r="B18" s="187"/>
      <c r="C18" s="325" t="s">
        <v>30</v>
      </c>
      <c r="D18" s="325"/>
      <c r="E18" s="189"/>
      <c r="F18" s="327" t="s">
        <v>31</v>
      </c>
      <c r="G18" s="327"/>
      <c r="H18" s="327"/>
    </row>
    <row r="19" spans="2:17" ht="15.75" hidden="1" customHeight="1" outlineLevel="1">
      <c r="B19" s="187"/>
      <c r="C19" s="325" t="s">
        <v>37</v>
      </c>
      <c r="D19" s="325"/>
      <c r="E19" s="189"/>
      <c r="F19" s="327" t="s">
        <v>49</v>
      </c>
      <c r="G19" s="327"/>
      <c r="H19" s="327"/>
    </row>
    <row r="20" spans="2:17" ht="15.75" hidden="1" customHeight="1" outlineLevel="1">
      <c r="B20" s="187"/>
      <c r="C20" s="324" t="s">
        <v>159</v>
      </c>
      <c r="D20" s="324"/>
      <c r="E20" s="189"/>
      <c r="F20" s="327" t="s">
        <v>56</v>
      </c>
      <c r="G20" s="327"/>
      <c r="H20" s="327"/>
    </row>
    <row r="21" spans="2:17" ht="15.75" hidden="1" customHeight="1" outlineLevel="1">
      <c r="B21" s="187"/>
      <c r="C21" s="324" t="s">
        <v>160</v>
      </c>
      <c r="D21" s="324"/>
      <c r="E21" s="189"/>
      <c r="F21" s="327" t="s">
        <v>158</v>
      </c>
      <c r="G21" s="327"/>
      <c r="H21" s="327"/>
    </row>
    <row r="22" spans="2:17" ht="15.75" hidden="1" customHeight="1" outlineLevel="1">
      <c r="B22" s="187"/>
      <c r="C22" s="324" t="s">
        <v>35</v>
      </c>
      <c r="D22" s="324"/>
      <c r="E22" s="189"/>
      <c r="F22" s="327">
        <v>184</v>
      </c>
      <c r="G22" s="327"/>
      <c r="H22" s="327"/>
    </row>
    <row r="23" spans="2:17" ht="15.75" customHeight="1" collapsed="1">
      <c r="B23" s="57"/>
      <c r="C23" s="60"/>
      <c r="D23" s="60"/>
      <c r="E23" s="59"/>
      <c r="F23" s="60"/>
      <c r="G23" s="60"/>
      <c r="H23" s="59"/>
    </row>
    <row r="24" spans="2:17" ht="15.75" customHeight="1" outlineLevel="1">
      <c r="B24" s="227" t="s">
        <v>39</v>
      </c>
      <c r="C24" s="228" t="s">
        <v>44</v>
      </c>
      <c r="D24" s="228"/>
      <c r="E24" s="230" t="s">
        <v>1</v>
      </c>
      <c r="F24" s="228" t="s">
        <v>1</v>
      </c>
      <c r="G24" s="228" t="s">
        <v>40</v>
      </c>
      <c r="H24" s="230" t="s">
        <v>41</v>
      </c>
    </row>
    <row r="25" spans="2:17" ht="15.75" customHeight="1" outlineLevel="1">
      <c r="B25" s="289">
        <v>1131</v>
      </c>
      <c r="C25" s="280" t="s">
        <v>133</v>
      </c>
      <c r="D25" s="280"/>
      <c r="E25" s="204">
        <v>3895</v>
      </c>
      <c r="F25" s="203">
        <f>E25*'Прайс-лист'!I3*(1-'Прайс-лист'!$E$3)</f>
        <v>99712</v>
      </c>
      <c r="G25" s="289"/>
      <c r="H25" s="204">
        <f>F25</f>
        <v>99712</v>
      </c>
    </row>
    <row r="26" spans="2:17" ht="15.75" hidden="1" customHeight="1" outlineLevel="2">
      <c r="B26" s="214"/>
      <c r="C26" s="17" t="s">
        <v>343</v>
      </c>
      <c r="D26" s="17"/>
      <c r="E26" s="17"/>
      <c r="F26" s="17"/>
      <c r="G26" s="17"/>
      <c r="H26" s="17"/>
    </row>
    <row r="27" spans="2:17" ht="291.75" hidden="1" customHeight="1" outlineLevel="2">
      <c r="B27" s="206"/>
      <c r="C27" s="319" t="s">
        <v>592</v>
      </c>
      <c r="D27" s="319"/>
      <c r="E27" s="319"/>
      <c r="F27" s="319"/>
      <c r="G27" s="319"/>
      <c r="H27" s="319"/>
    </row>
    <row r="28" spans="2:17" ht="15.75" customHeight="1" outlineLevel="1" collapsed="1">
      <c r="C28" s="17" t="s">
        <v>381</v>
      </c>
      <c r="D28" s="17"/>
      <c r="E28" s="17"/>
      <c r="F28" s="17"/>
      <c r="G28" s="17"/>
      <c r="H28" s="17"/>
    </row>
    <row r="29" spans="2:17" ht="15.75" customHeight="1" outlineLevel="1">
      <c r="B29" s="289">
        <v>2474</v>
      </c>
      <c r="C29" s="287" t="s">
        <v>3</v>
      </c>
      <c r="D29" s="208" t="s">
        <v>281</v>
      </c>
      <c r="E29" s="203">
        <v>265</v>
      </c>
      <c r="F29" s="203">
        <f>E29*'Прайс-лист'!I3*(1-'Прайс-лист'!$E$3)</f>
        <v>6784</v>
      </c>
      <c r="G29" s="205">
        <v>0</v>
      </c>
      <c r="H29" s="204">
        <f>F29*G29</f>
        <v>0</v>
      </c>
      <c r="J29" s="123" t="s">
        <v>281</v>
      </c>
      <c r="K29" s="123" t="s">
        <v>281</v>
      </c>
      <c r="L29" s="123" t="s">
        <v>281</v>
      </c>
      <c r="M29" s="123" t="s">
        <v>281</v>
      </c>
      <c r="N29" s="123" t="s">
        <v>281</v>
      </c>
      <c r="O29" s="123" t="s">
        <v>281</v>
      </c>
      <c r="P29" s="123" t="s">
        <v>427</v>
      </c>
      <c r="Q29" s="123" t="s">
        <v>281</v>
      </c>
    </row>
    <row r="30" spans="2:17" ht="15.75" customHeight="1" outlineLevel="1">
      <c r="B30" s="244"/>
      <c r="C30" s="281" t="s">
        <v>479</v>
      </c>
      <c r="D30" s="221" t="s">
        <v>281</v>
      </c>
      <c r="E30" s="203">
        <v>23</v>
      </c>
      <c r="F30" s="203">
        <f>E30*'Прайс-лист'!I3*(1-'Прайс-лист'!$E$3)</f>
        <v>588.80000000000007</v>
      </c>
      <c r="G30" s="205">
        <v>0</v>
      </c>
      <c r="H30" s="204">
        <f t="shared" ref="H30:H36" si="0">F30*G30</f>
        <v>0</v>
      </c>
      <c r="J30" s="125" t="s">
        <v>337</v>
      </c>
      <c r="K30" s="127" t="s">
        <v>478</v>
      </c>
      <c r="L30" s="123" t="s">
        <v>339</v>
      </c>
      <c r="M30" s="127" t="s">
        <v>563</v>
      </c>
      <c r="N30" s="127" t="s">
        <v>466</v>
      </c>
      <c r="O30" s="149" t="s">
        <v>417</v>
      </c>
      <c r="P30" s="149" t="s">
        <v>421</v>
      </c>
      <c r="Q30" s="127" t="s">
        <v>400</v>
      </c>
    </row>
    <row r="31" spans="2:17" ht="15.75" customHeight="1" outlineLevel="1">
      <c r="B31" s="289">
        <v>2121</v>
      </c>
      <c r="C31" s="281" t="s">
        <v>483</v>
      </c>
      <c r="D31" s="221" t="s">
        <v>281</v>
      </c>
      <c r="E31" s="203">
        <v>126</v>
      </c>
      <c r="F31" s="203">
        <f>E31*'Прайс-лист'!I3*(1-'Прайс-лист'!$E$3)</f>
        <v>3225.6000000000004</v>
      </c>
      <c r="G31" s="205">
        <v>0</v>
      </c>
      <c r="H31" s="203">
        <f>F31*G31</f>
        <v>0</v>
      </c>
      <c r="J31" s="125" t="s">
        <v>384</v>
      </c>
      <c r="K31" s="123" t="s">
        <v>475</v>
      </c>
      <c r="L31" s="125" t="s">
        <v>337</v>
      </c>
      <c r="M31" s="125" t="s">
        <v>464</v>
      </c>
      <c r="N31" s="125" t="s">
        <v>467</v>
      </c>
      <c r="O31" s="149" t="s">
        <v>418</v>
      </c>
      <c r="P31" s="149" t="s">
        <v>422</v>
      </c>
      <c r="Q31" s="123" t="s">
        <v>399</v>
      </c>
    </row>
    <row r="32" spans="2:17" ht="15.75" customHeight="1" outlineLevel="1">
      <c r="B32" s="289">
        <v>1136</v>
      </c>
      <c r="C32" s="281" t="s">
        <v>490</v>
      </c>
      <c r="D32" s="221" t="s">
        <v>281</v>
      </c>
      <c r="E32" s="203">
        <v>1504</v>
      </c>
      <c r="F32" s="203">
        <f>E32*'Прайс-лист'!I3*(1-'Прайс-лист'!$E$3)</f>
        <v>38502.400000000001</v>
      </c>
      <c r="G32" s="205">
        <v>0</v>
      </c>
      <c r="H32" s="204">
        <f>F32*G32</f>
        <v>0</v>
      </c>
      <c r="J32" s="125" t="s">
        <v>383</v>
      </c>
      <c r="K32" s="130" t="s">
        <v>476</v>
      </c>
      <c r="L32" s="124"/>
      <c r="M32" s="125" t="s">
        <v>465</v>
      </c>
      <c r="N32" s="125" t="s">
        <v>468</v>
      </c>
      <c r="O32" s="142"/>
      <c r="P32" s="149" t="s">
        <v>423</v>
      </c>
      <c r="Q32" s="126"/>
    </row>
    <row r="33" spans="1:17" ht="15.75" customHeight="1" outlineLevel="1">
      <c r="B33" s="289"/>
      <c r="C33" s="281" t="s">
        <v>489</v>
      </c>
      <c r="D33" s="221" t="s">
        <v>281</v>
      </c>
      <c r="E33" s="203">
        <v>2208</v>
      </c>
      <c r="F33" s="203">
        <f>E33*'Прайс-лист'!I3*(1-'Прайс-лист'!$E$3)</f>
        <v>56524.800000000003</v>
      </c>
      <c r="G33" s="205">
        <v>0</v>
      </c>
      <c r="H33" s="204">
        <f>F33*G33</f>
        <v>0</v>
      </c>
      <c r="J33" s="127" t="s">
        <v>338</v>
      </c>
      <c r="K33" s="124" t="s">
        <v>481</v>
      </c>
      <c r="L33" s="130"/>
      <c r="M33" s="130"/>
      <c r="N33" s="130"/>
      <c r="O33" s="125"/>
      <c r="P33" s="149" t="s">
        <v>424</v>
      </c>
      <c r="Q33" s="125"/>
    </row>
    <row r="34" spans="1:17" ht="15.75" customHeight="1" outlineLevel="1">
      <c r="B34" s="289">
        <v>2004</v>
      </c>
      <c r="C34" s="280" t="s">
        <v>283</v>
      </c>
      <c r="D34" s="221" t="s">
        <v>281</v>
      </c>
      <c r="E34" s="203">
        <v>0</v>
      </c>
      <c r="F34" s="203">
        <f>E34*'Прайс-лист'!I3*(1-'Прайс-лист'!$E$3)</f>
        <v>0</v>
      </c>
      <c r="G34" s="205">
        <v>0</v>
      </c>
      <c r="H34" s="204">
        <f t="shared" si="0"/>
        <v>0</v>
      </c>
      <c r="J34" s="127" t="s">
        <v>339</v>
      </c>
      <c r="K34" s="156" t="s">
        <v>352</v>
      </c>
      <c r="L34" s="130"/>
      <c r="M34" s="130"/>
      <c r="N34" s="130"/>
      <c r="O34" s="126"/>
      <c r="P34" s="149" t="s">
        <v>425</v>
      </c>
      <c r="Q34" s="127"/>
    </row>
    <row r="35" spans="1:17" ht="15.75" customHeight="1" outlineLevel="1">
      <c r="B35" s="289">
        <v>3050</v>
      </c>
      <c r="C35" s="280" t="s">
        <v>282</v>
      </c>
      <c r="D35" s="221" t="s">
        <v>281</v>
      </c>
      <c r="E35" s="203">
        <v>23</v>
      </c>
      <c r="F35" s="203">
        <f>E35*'Прайс-лист'!I3*(1-'Прайс-лист'!$E$3)</f>
        <v>588.80000000000007</v>
      </c>
      <c r="G35" s="205">
        <v>0</v>
      </c>
      <c r="H35" s="204">
        <f t="shared" si="0"/>
        <v>0</v>
      </c>
      <c r="J35" s="127"/>
      <c r="K35" s="156" t="s">
        <v>480</v>
      </c>
      <c r="L35" s="127"/>
      <c r="M35" s="127"/>
      <c r="N35" s="127"/>
      <c r="O35" s="127"/>
      <c r="P35" s="126"/>
      <c r="Q35" s="149"/>
    </row>
    <row r="36" spans="1:17" ht="15.75" customHeight="1" outlineLevel="1">
      <c r="B36" s="284" t="s">
        <v>395</v>
      </c>
      <c r="C36" s="285" t="s">
        <v>398</v>
      </c>
      <c r="D36" s="221" t="s">
        <v>281</v>
      </c>
      <c r="E36" s="203">
        <v>0</v>
      </c>
      <c r="F36" s="203">
        <f>E36*'Прайс-лист'!I3*(1-'Прайс-лист'!$E$3)</f>
        <v>0</v>
      </c>
      <c r="G36" s="205">
        <v>0</v>
      </c>
      <c r="H36" s="204">
        <f t="shared" si="0"/>
        <v>0</v>
      </c>
    </row>
    <row r="37" spans="1:17" ht="15.75" customHeight="1" outlineLevel="1">
      <c r="C37" s="219" t="s">
        <v>4</v>
      </c>
      <c r="D37" s="219"/>
      <c r="E37" s="219"/>
      <c r="F37" s="219"/>
      <c r="G37" s="219"/>
      <c r="H37" s="219"/>
    </row>
    <row r="38" spans="1:17" ht="15.75" customHeight="1" outlineLevel="1">
      <c r="A38" s="355"/>
      <c r="B38" s="282">
        <v>4144</v>
      </c>
      <c r="C38" s="207" t="s">
        <v>428</v>
      </c>
      <c r="D38" s="211"/>
      <c r="E38" s="203">
        <v>23</v>
      </c>
      <c r="F38" s="203">
        <f>E38*'Прайс-лист'!I3*(1-'Прайс-лист'!$E$3)</f>
        <v>588.80000000000007</v>
      </c>
      <c r="G38" s="205">
        <v>0</v>
      </c>
      <c r="H38" s="204">
        <f>F38*G38</f>
        <v>0</v>
      </c>
    </row>
    <row r="39" spans="1:17" ht="15.75" customHeight="1" outlineLevel="1">
      <c r="A39" s="355"/>
      <c r="B39" s="282">
        <v>2414</v>
      </c>
      <c r="C39" s="281" t="s">
        <v>317</v>
      </c>
      <c r="D39" s="280"/>
      <c r="E39" s="203">
        <v>231</v>
      </c>
      <c r="F39" s="203">
        <f>E39*'Прайс-лист'!I3*(1-'Прайс-лист'!$E$3)</f>
        <v>5913.6</v>
      </c>
      <c r="G39" s="205">
        <v>0</v>
      </c>
      <c r="H39" s="204">
        <f t="shared" ref="H39:H51" si="1">F39*G39</f>
        <v>0</v>
      </c>
    </row>
    <row r="40" spans="1:17" ht="15.75" customHeight="1" outlineLevel="1">
      <c r="A40" s="355"/>
      <c r="B40" s="282">
        <v>2336</v>
      </c>
      <c r="C40" s="281" t="s">
        <v>63</v>
      </c>
      <c r="D40" s="280"/>
      <c r="E40" s="203">
        <v>65</v>
      </c>
      <c r="F40" s="203">
        <f>E40*'Прайс-лист'!I3*(1-'Прайс-лист'!$E$3)</f>
        <v>1664</v>
      </c>
      <c r="G40" s="205">
        <v>0</v>
      </c>
      <c r="H40" s="204">
        <f t="shared" si="1"/>
        <v>0</v>
      </c>
    </row>
    <row r="41" spans="1:17" ht="15.75" customHeight="1" outlineLevel="1">
      <c r="A41" s="355"/>
      <c r="B41" s="282">
        <v>2508</v>
      </c>
      <c r="C41" s="281" t="s">
        <v>574</v>
      </c>
      <c r="D41" s="280"/>
      <c r="E41" s="203">
        <v>626</v>
      </c>
      <c r="F41" s="203">
        <f>E41*'Прайс-лист'!I3*(1-'Прайс-лист'!$E$3)</f>
        <v>16025.6</v>
      </c>
      <c r="G41" s="205">
        <v>0</v>
      </c>
      <c r="H41" s="204">
        <f>F41*G41</f>
        <v>0</v>
      </c>
    </row>
    <row r="42" spans="1:17" ht="15.75" customHeight="1" outlineLevel="1">
      <c r="A42" s="355"/>
      <c r="B42" s="282">
        <v>2701</v>
      </c>
      <c r="C42" s="281" t="s">
        <v>459</v>
      </c>
      <c r="D42" s="280"/>
      <c r="E42" s="203">
        <v>528</v>
      </c>
      <c r="F42" s="203">
        <f>E42*'Прайс-лист'!I3*(1-'Прайс-лист'!$E$3)</f>
        <v>13516.800000000001</v>
      </c>
      <c r="G42" s="205">
        <v>0</v>
      </c>
      <c r="H42" s="204">
        <f>F42*G42</f>
        <v>0</v>
      </c>
    </row>
    <row r="43" spans="1:17" ht="15.75" customHeight="1" outlineLevel="1">
      <c r="A43" s="355"/>
      <c r="B43" s="282">
        <v>2702</v>
      </c>
      <c r="C43" s="281" t="s">
        <v>76</v>
      </c>
      <c r="D43" s="280"/>
      <c r="E43" s="203">
        <v>590</v>
      </c>
      <c r="F43" s="203">
        <f>E43*'Прайс-лист'!I3*(1-'Прайс-лист'!$E$3)</f>
        <v>15104</v>
      </c>
      <c r="G43" s="205">
        <v>0</v>
      </c>
      <c r="H43" s="204">
        <f>F43*G43</f>
        <v>0</v>
      </c>
    </row>
    <row r="44" spans="1:17" ht="15.75" customHeight="1" outlineLevel="1">
      <c r="A44" s="355"/>
      <c r="B44" s="282">
        <v>2421</v>
      </c>
      <c r="C44" s="281" t="s">
        <v>47</v>
      </c>
      <c r="D44" s="280"/>
      <c r="E44" s="203">
        <v>468</v>
      </c>
      <c r="F44" s="203">
        <f>E44*'Прайс-лист'!I3*(1-'Прайс-лист'!$E$3)</f>
        <v>11980.800000000001</v>
      </c>
      <c r="G44" s="205">
        <v>0</v>
      </c>
      <c r="H44" s="204">
        <f t="shared" si="1"/>
        <v>0</v>
      </c>
    </row>
    <row r="45" spans="1:17" ht="15.75" customHeight="1" outlineLevel="1">
      <c r="A45" s="355"/>
      <c r="B45" s="282">
        <v>2909</v>
      </c>
      <c r="C45" s="281" t="s">
        <v>6</v>
      </c>
      <c r="D45" s="280"/>
      <c r="E45" s="203">
        <v>124</v>
      </c>
      <c r="F45" s="203">
        <f>E45*'Прайс-лист'!I3*(1-'Прайс-лист'!$E$3)</f>
        <v>3174.4</v>
      </c>
      <c r="G45" s="205">
        <v>0</v>
      </c>
      <c r="H45" s="204">
        <f>F45*G45</f>
        <v>0</v>
      </c>
    </row>
    <row r="46" spans="1:17" ht="15.75" customHeight="1" outlineLevel="1">
      <c r="A46" s="355"/>
      <c r="B46" s="282">
        <v>2910</v>
      </c>
      <c r="C46" s="281" t="s">
        <v>67</v>
      </c>
      <c r="D46" s="280"/>
      <c r="E46" s="203">
        <v>154</v>
      </c>
      <c r="F46" s="203">
        <f>E46*'Прайс-лист'!I3*(1-'Прайс-лист'!$E$3)</f>
        <v>3942.4</v>
      </c>
      <c r="G46" s="205">
        <v>0</v>
      </c>
      <c r="H46" s="204">
        <f>F46*G46</f>
        <v>0</v>
      </c>
    </row>
    <row r="47" spans="1:17" ht="15.75" customHeight="1" outlineLevel="1">
      <c r="A47" s="355"/>
      <c r="B47" s="282">
        <v>2870</v>
      </c>
      <c r="C47" s="281" t="s">
        <v>8</v>
      </c>
      <c r="D47" s="280"/>
      <c r="E47" s="203">
        <v>246</v>
      </c>
      <c r="F47" s="203">
        <f>E47*'Прайс-лист'!I3*(1-'Прайс-лист'!$E$3)</f>
        <v>6297.6</v>
      </c>
      <c r="G47" s="205">
        <v>0</v>
      </c>
      <c r="H47" s="204">
        <f t="shared" si="1"/>
        <v>0</v>
      </c>
    </row>
    <row r="48" spans="1:17" ht="15.75" customHeight="1" outlineLevel="1">
      <c r="A48" s="355"/>
      <c r="B48" s="282">
        <v>287001</v>
      </c>
      <c r="C48" s="281" t="s">
        <v>284</v>
      </c>
      <c r="D48" s="280"/>
      <c r="E48" s="203">
        <v>246</v>
      </c>
      <c r="F48" s="203">
        <f>E48*'Прайс-лист'!I3*(1-'Прайс-лист'!$E$3)</f>
        <v>6297.6</v>
      </c>
      <c r="G48" s="205">
        <v>0</v>
      </c>
      <c r="H48" s="204">
        <f t="shared" si="1"/>
        <v>0</v>
      </c>
    </row>
    <row r="49" spans="1:8" ht="15.75" customHeight="1" outlineLevel="1">
      <c r="A49" s="355"/>
      <c r="B49" s="282">
        <v>2849</v>
      </c>
      <c r="C49" s="281" t="s">
        <v>73</v>
      </c>
      <c r="D49" s="280"/>
      <c r="E49" s="203">
        <v>77</v>
      </c>
      <c r="F49" s="203">
        <f>E49*'Прайс-лист'!I3*(1-'Прайс-лист'!$E$3)</f>
        <v>1971.2</v>
      </c>
      <c r="G49" s="205">
        <v>0</v>
      </c>
      <c r="H49" s="204">
        <f t="shared" si="1"/>
        <v>0</v>
      </c>
    </row>
    <row r="50" spans="1:8" ht="15.75" customHeight="1" outlineLevel="1">
      <c r="A50" s="355"/>
      <c r="B50" s="282">
        <v>2391</v>
      </c>
      <c r="C50" s="281" t="s">
        <v>565</v>
      </c>
      <c r="D50" s="280"/>
      <c r="E50" s="203">
        <v>530</v>
      </c>
      <c r="F50" s="203">
        <f>E50*'Прайс-лист'!I3*(1-'Прайс-лист'!$E$3)</f>
        <v>13568</v>
      </c>
      <c r="G50" s="205">
        <v>0</v>
      </c>
      <c r="H50" s="204">
        <f t="shared" si="1"/>
        <v>0</v>
      </c>
    </row>
    <row r="51" spans="1:8" ht="15.75" customHeight="1" outlineLevel="1">
      <c r="A51" s="355"/>
      <c r="B51" s="282">
        <v>2396</v>
      </c>
      <c r="C51" s="281" t="s">
        <v>568</v>
      </c>
      <c r="D51" s="280"/>
      <c r="E51" s="203">
        <v>710</v>
      </c>
      <c r="F51" s="203">
        <f>E51*'Прайс-лист'!I3*(1-'Прайс-лист'!$E$3)</f>
        <v>18176</v>
      </c>
      <c r="G51" s="205">
        <v>0</v>
      </c>
      <c r="H51" s="204">
        <f t="shared" si="1"/>
        <v>0</v>
      </c>
    </row>
    <row r="52" spans="1:8" ht="15.75" customHeight="1">
      <c r="A52" s="182"/>
      <c r="B52" s="357"/>
      <c r="C52" s="183"/>
      <c r="D52" s="290"/>
      <c r="E52" s="37"/>
      <c r="F52" s="37"/>
      <c r="G52" s="17" t="s">
        <v>9</v>
      </c>
      <c r="H52" s="95">
        <f>SUM(H25:H51)</f>
        <v>99712</v>
      </c>
    </row>
    <row r="53" spans="1:8" ht="14.25"/>
    <row r="54" spans="1:8" ht="14.25"/>
  </sheetData>
  <mergeCells count="42">
    <mergeCell ref="B3:H3"/>
    <mergeCell ref="C15:D15"/>
    <mergeCell ref="C16:D16"/>
    <mergeCell ref="C11:D11"/>
    <mergeCell ref="F19:H19"/>
    <mergeCell ref="F20:H20"/>
    <mergeCell ref="F21:H21"/>
    <mergeCell ref="F22:H22"/>
    <mergeCell ref="R2:S2"/>
    <mergeCell ref="B2:H2"/>
    <mergeCell ref="C9:D9"/>
    <mergeCell ref="C10:D10"/>
    <mergeCell ref="C12:D12"/>
    <mergeCell ref="C13:D13"/>
    <mergeCell ref="C14:D14"/>
    <mergeCell ref="C4:D4"/>
    <mergeCell ref="C5:D5"/>
    <mergeCell ref="C6:D6"/>
    <mergeCell ref="C7:D7"/>
    <mergeCell ref="C8:D8"/>
    <mergeCell ref="C21:D21"/>
    <mergeCell ref="C22:D22"/>
    <mergeCell ref="C17:D17"/>
    <mergeCell ref="C18:D18"/>
    <mergeCell ref="C19:D19"/>
    <mergeCell ref="C20:D20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</mergeCells>
  <dataValidations count="8">
    <dataValidation type="list" allowBlank="1" showInputMessage="1" showErrorMessage="1" sqref="D33">
      <formula1>$N$29:$N$32</formula1>
    </dataValidation>
    <dataValidation type="list" allowBlank="1" showInputMessage="1" showErrorMessage="1" sqref="D32">
      <formula1>$M$29:$M$32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5">
      <formula1>$P$29:$P$34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6">
      <formula1>$Q$29:$Q$31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B2:P66"/>
  <sheetViews>
    <sheetView showGridLines="0" zoomScaleNormal="100" workbookViewId="0">
      <pane ySplit="2" topLeftCell="A3" activePane="bottomLeft" state="frozen"/>
      <selection pane="bottomLeft" activeCell="C35" sqref="C35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0.7109375" style="178" customWidth="1"/>
    <col min="5" max="5" width="5.7109375" style="178" customWidth="1"/>
    <col min="6" max="6" width="11.85546875" style="180" hidden="1" customWidth="1"/>
    <col min="7" max="7" width="15.7109375" style="179" customWidth="1"/>
    <col min="8" max="8" width="10.7109375" style="178" customWidth="1"/>
    <col min="9" max="9" width="15.7109375" style="179" customWidth="1"/>
    <col min="10" max="10" width="9.140625" style="178"/>
    <col min="11" max="13" width="15.7109375" style="181" hidden="1" customWidth="1" outlineLevel="1"/>
    <col min="14" max="14" width="15.7109375" style="178" hidden="1" customWidth="1" outlineLevel="1"/>
    <col min="15" max="15" width="9.140625" style="178" customWidth="1" collapsed="1"/>
    <col min="16" max="16384" width="9.140625" style="178"/>
  </cols>
  <sheetData>
    <row r="2" spans="2:16" ht="15.75" customHeight="1">
      <c r="B2" s="322" t="s">
        <v>463</v>
      </c>
      <c r="C2" s="322"/>
      <c r="D2" s="322"/>
      <c r="E2" s="322"/>
      <c r="F2" s="322"/>
      <c r="G2" s="322"/>
      <c r="H2" s="322"/>
      <c r="I2" s="322"/>
      <c r="O2" s="321" t="s">
        <v>430</v>
      </c>
      <c r="P2" s="321"/>
    </row>
    <row r="3" spans="2:16" ht="15.75" hidden="1" customHeight="1" outlineLevel="1">
      <c r="B3" s="323" t="s">
        <v>15</v>
      </c>
      <c r="C3" s="323"/>
      <c r="D3" s="323"/>
      <c r="E3" s="323"/>
      <c r="F3" s="323"/>
      <c r="G3" s="323"/>
      <c r="H3" s="323"/>
      <c r="I3" s="323"/>
    </row>
    <row r="4" spans="2:16" ht="15.75" hidden="1" customHeight="1" outlineLevel="1">
      <c r="B4" s="187"/>
      <c r="C4" s="280" t="s">
        <v>16</v>
      </c>
      <c r="D4" s="280"/>
      <c r="E4" s="280"/>
      <c r="F4" s="188"/>
      <c r="G4" s="320">
        <v>850</v>
      </c>
      <c r="H4" s="320"/>
      <c r="I4" s="320"/>
    </row>
    <row r="5" spans="2:16" ht="15.75" hidden="1" customHeight="1" outlineLevel="1">
      <c r="B5" s="187"/>
      <c r="C5" s="280" t="s">
        <v>17</v>
      </c>
      <c r="D5" s="280"/>
      <c r="E5" s="280"/>
      <c r="F5" s="188"/>
      <c r="G5" s="320">
        <v>640</v>
      </c>
      <c r="H5" s="320"/>
      <c r="I5" s="320"/>
    </row>
    <row r="6" spans="2:16" ht="15.75" hidden="1" customHeight="1" outlineLevel="1">
      <c r="B6" s="187"/>
      <c r="C6" s="280" t="s">
        <v>18</v>
      </c>
      <c r="D6" s="280"/>
      <c r="E6" s="280"/>
      <c r="F6" s="188"/>
      <c r="G6" s="320">
        <v>295</v>
      </c>
      <c r="H6" s="320"/>
      <c r="I6" s="320"/>
    </row>
    <row r="7" spans="2:16" ht="15.75" hidden="1" customHeight="1" outlineLevel="1">
      <c r="B7" s="187"/>
      <c r="C7" s="280" t="s">
        <v>19</v>
      </c>
      <c r="D7" s="280"/>
      <c r="E7" s="280"/>
      <c r="F7" s="188"/>
      <c r="G7" s="320">
        <v>175</v>
      </c>
      <c r="H7" s="320"/>
      <c r="I7" s="320"/>
    </row>
    <row r="8" spans="2:16" ht="15.75" hidden="1" customHeight="1" outlineLevel="1">
      <c r="B8" s="187"/>
      <c r="C8" s="280" t="s">
        <v>20</v>
      </c>
      <c r="D8" s="280"/>
      <c r="E8" s="280"/>
      <c r="F8" s="188"/>
      <c r="G8" s="320">
        <v>60</v>
      </c>
      <c r="H8" s="320"/>
      <c r="I8" s="320"/>
    </row>
    <row r="9" spans="2:16" ht="15.75" hidden="1" customHeight="1" outlineLevel="1">
      <c r="B9" s="187"/>
      <c r="C9" s="280" t="s">
        <v>36</v>
      </c>
      <c r="D9" s="280"/>
      <c r="E9" s="280"/>
      <c r="F9" s="188"/>
      <c r="G9" s="320">
        <v>1200</v>
      </c>
      <c r="H9" s="320"/>
      <c r="I9" s="320"/>
    </row>
    <row r="10" spans="2:16" ht="15.75" hidden="1" customHeight="1" outlineLevel="1">
      <c r="B10" s="187"/>
      <c r="C10" s="280" t="s">
        <v>21</v>
      </c>
      <c r="D10" s="280"/>
      <c r="E10" s="280"/>
      <c r="F10" s="188"/>
      <c r="G10" s="320">
        <v>2080</v>
      </c>
      <c r="H10" s="320"/>
      <c r="I10" s="320"/>
    </row>
    <row r="11" spans="2:16" ht="15.75" hidden="1" customHeight="1" outlineLevel="1">
      <c r="B11" s="187"/>
      <c r="C11" s="280" t="s">
        <v>22</v>
      </c>
      <c r="D11" s="280"/>
      <c r="E11" s="280"/>
      <c r="F11" s="188"/>
      <c r="G11" s="320">
        <v>12</v>
      </c>
      <c r="H11" s="320"/>
      <c r="I11" s="320"/>
    </row>
    <row r="12" spans="2:16" ht="15.75" hidden="1" customHeight="1" outlineLevel="1">
      <c r="B12" s="187"/>
      <c r="C12" s="280" t="s">
        <v>23</v>
      </c>
      <c r="D12" s="280"/>
      <c r="E12" s="280"/>
      <c r="F12" s="188"/>
      <c r="G12" s="320">
        <v>5</v>
      </c>
      <c r="H12" s="320"/>
      <c r="I12" s="320"/>
    </row>
    <row r="13" spans="2:16" ht="15.75" hidden="1" customHeight="1" outlineLevel="1">
      <c r="B13" s="187"/>
      <c r="C13" s="280" t="s">
        <v>24</v>
      </c>
      <c r="D13" s="280"/>
      <c r="E13" s="280"/>
      <c r="F13" s="188"/>
      <c r="G13" s="320">
        <v>300</v>
      </c>
      <c r="H13" s="320"/>
      <c r="I13" s="320"/>
    </row>
    <row r="14" spans="2:16" ht="15.75" hidden="1" customHeight="1" outlineLevel="1">
      <c r="B14" s="187"/>
      <c r="C14" s="280" t="s">
        <v>25</v>
      </c>
      <c r="D14" s="280"/>
      <c r="E14" s="280"/>
      <c r="F14" s="188"/>
      <c r="G14" s="320" t="s">
        <v>307</v>
      </c>
      <c r="H14" s="320"/>
      <c r="I14" s="320"/>
    </row>
    <row r="15" spans="2:16" ht="15.75" hidden="1" customHeight="1" outlineLevel="1">
      <c r="B15" s="187"/>
      <c r="C15" s="280" t="s">
        <v>26</v>
      </c>
      <c r="D15" s="280"/>
      <c r="E15" s="280"/>
      <c r="F15" s="188"/>
      <c r="G15" s="320">
        <v>480</v>
      </c>
      <c r="H15" s="320"/>
      <c r="I15" s="320"/>
    </row>
    <row r="16" spans="2:16" ht="15.75" hidden="1" customHeight="1" outlineLevel="1">
      <c r="B16" s="187"/>
      <c r="C16" s="280" t="s">
        <v>302</v>
      </c>
      <c r="D16" s="280"/>
      <c r="E16" s="280"/>
      <c r="F16" s="188"/>
      <c r="G16" s="320" t="s">
        <v>306</v>
      </c>
      <c r="H16" s="320"/>
      <c r="I16" s="320"/>
    </row>
    <row r="17" spans="2:14" ht="15.75" hidden="1" customHeight="1" outlineLevel="1">
      <c r="B17" s="187"/>
      <c r="C17" s="280" t="s">
        <v>28</v>
      </c>
      <c r="D17" s="280"/>
      <c r="E17" s="280"/>
      <c r="F17" s="188"/>
      <c r="G17" s="320" t="s">
        <v>303</v>
      </c>
      <c r="H17" s="320"/>
      <c r="I17" s="320"/>
    </row>
    <row r="18" spans="2:14" ht="15.75" hidden="1" customHeight="1" outlineLevel="1">
      <c r="B18" s="187"/>
      <c r="C18" s="280" t="s">
        <v>30</v>
      </c>
      <c r="D18" s="280"/>
      <c r="E18" s="280"/>
      <c r="F18" s="188"/>
      <c r="G18" s="320" t="s">
        <v>31</v>
      </c>
      <c r="H18" s="320"/>
      <c r="I18" s="320"/>
    </row>
    <row r="19" spans="2:14" ht="15.75" hidden="1" customHeight="1" outlineLevel="1">
      <c r="B19" s="187"/>
      <c r="C19" s="280" t="s">
        <v>37</v>
      </c>
      <c r="D19" s="280"/>
      <c r="E19" s="280"/>
      <c r="F19" s="188"/>
      <c r="G19" s="320" t="s">
        <v>305</v>
      </c>
      <c r="H19" s="320"/>
      <c r="I19" s="320"/>
    </row>
    <row r="20" spans="2:14" ht="15.75" hidden="1" customHeight="1" outlineLevel="1">
      <c r="B20" s="187"/>
      <c r="C20" s="281" t="s">
        <v>159</v>
      </c>
      <c r="D20" s="281"/>
      <c r="E20" s="281"/>
      <c r="F20" s="188"/>
      <c r="G20" s="320" t="s">
        <v>304</v>
      </c>
      <c r="H20" s="320"/>
      <c r="I20" s="320"/>
    </row>
    <row r="21" spans="2:14" ht="15.75" hidden="1" customHeight="1" outlineLevel="1">
      <c r="B21" s="187"/>
      <c r="C21" s="281" t="s">
        <v>160</v>
      </c>
      <c r="D21" s="281"/>
      <c r="E21" s="281"/>
      <c r="F21" s="188"/>
      <c r="G21" s="320" t="s">
        <v>167</v>
      </c>
      <c r="H21" s="320"/>
      <c r="I21" s="320"/>
    </row>
    <row r="22" spans="2:14" ht="15.75" hidden="1" customHeight="1" outlineLevel="1">
      <c r="B22" s="187"/>
      <c r="C22" s="281" t="s">
        <v>162</v>
      </c>
      <c r="D22" s="281"/>
      <c r="E22" s="281"/>
      <c r="F22" s="188"/>
      <c r="G22" s="320" t="s">
        <v>184</v>
      </c>
      <c r="H22" s="320"/>
      <c r="I22" s="320"/>
    </row>
    <row r="23" spans="2:14" ht="15.75" hidden="1" customHeight="1" outlineLevel="1">
      <c r="B23" s="187"/>
      <c r="C23" s="281" t="s">
        <v>35</v>
      </c>
      <c r="D23" s="281"/>
      <c r="E23" s="281"/>
      <c r="F23" s="188"/>
      <c r="G23" s="320">
        <v>1450</v>
      </c>
      <c r="H23" s="320"/>
      <c r="I23" s="320"/>
    </row>
    <row r="24" spans="2:14" ht="15.75" hidden="1" customHeight="1" outlineLevel="1">
      <c r="B24" s="190"/>
      <c r="C24" s="191" t="s">
        <v>575</v>
      </c>
      <c r="D24" s="191"/>
      <c r="E24" s="191"/>
      <c r="F24" s="192"/>
      <c r="G24" s="193"/>
      <c r="H24" s="193"/>
      <c r="I24" s="194"/>
    </row>
    <row r="25" spans="2:14" ht="15.75" customHeight="1" collapsed="1">
      <c r="B25" s="190"/>
      <c r="C25" s="195"/>
      <c r="D25" s="195"/>
      <c r="E25" s="195"/>
      <c r="F25" s="196"/>
      <c r="G25" s="195"/>
      <c r="H25" s="195"/>
      <c r="I25" s="197"/>
    </row>
    <row r="26" spans="2:14" ht="15.75" customHeight="1" outlineLevel="1">
      <c r="B26" s="198" t="s">
        <v>39</v>
      </c>
      <c r="C26" s="199" t="s">
        <v>44</v>
      </c>
      <c r="D26" s="199"/>
      <c r="E26" s="199"/>
      <c r="F26" s="200" t="s">
        <v>1</v>
      </c>
      <c r="G26" s="199" t="s">
        <v>1</v>
      </c>
      <c r="H26" s="199" t="s">
        <v>40</v>
      </c>
      <c r="I26" s="201" t="s">
        <v>41</v>
      </c>
    </row>
    <row r="27" spans="2:14" ht="15.75" customHeight="1" outlineLevel="1">
      <c r="B27" s="289">
        <v>1190</v>
      </c>
      <c r="C27" s="287" t="s">
        <v>149</v>
      </c>
      <c r="D27" s="287"/>
      <c r="E27" s="280"/>
      <c r="F27" s="202">
        <v>47111</v>
      </c>
      <c r="G27" s="203">
        <f>F27*'Прайс-лист'!I3*(1-'Прайс-лист'!$E$3)</f>
        <v>1206041.6000000001</v>
      </c>
      <c r="H27" s="289"/>
      <c r="I27" s="204">
        <f>G27</f>
        <v>1206041.6000000001</v>
      </c>
    </row>
    <row r="28" spans="2:14" ht="15.75" hidden="1" customHeight="1" outlineLevel="2">
      <c r="B28" s="177"/>
      <c r="C28" s="184" t="s">
        <v>343</v>
      </c>
      <c r="D28" s="184"/>
      <c r="E28" s="184"/>
      <c r="F28" s="184"/>
      <c r="G28" s="184"/>
      <c r="H28" s="184"/>
      <c r="I28" s="184"/>
    </row>
    <row r="29" spans="2:14" ht="388.5" hidden="1" customHeight="1" outlineLevel="2">
      <c r="B29" s="187"/>
      <c r="C29" s="319" t="s">
        <v>576</v>
      </c>
      <c r="D29" s="319"/>
      <c r="E29" s="319"/>
      <c r="F29" s="319"/>
      <c r="G29" s="319"/>
      <c r="H29" s="319"/>
      <c r="I29" s="319"/>
    </row>
    <row r="30" spans="2:14" ht="15.75" customHeight="1" outlineLevel="1" collapsed="1">
      <c r="C30" s="185" t="s">
        <v>381</v>
      </c>
      <c r="D30" s="184"/>
      <c r="E30" s="184"/>
      <c r="F30" s="184"/>
      <c r="G30" s="184"/>
      <c r="H30" s="184"/>
      <c r="I30" s="184"/>
    </row>
    <row r="31" spans="2:14" ht="15.75" customHeight="1" outlineLevel="1">
      <c r="B31" s="289">
        <v>2486</v>
      </c>
      <c r="C31" s="207" t="s">
        <v>3</v>
      </c>
      <c r="D31" s="208" t="s">
        <v>281</v>
      </c>
      <c r="E31" s="208"/>
      <c r="F31" s="209">
        <v>1129</v>
      </c>
      <c r="G31" s="203">
        <f>F31*'Прайс-лист'!I3*(1-'Прайс-лист'!$E$3)</f>
        <v>28902.400000000001</v>
      </c>
      <c r="H31" s="205">
        <v>0</v>
      </c>
      <c r="I31" s="204">
        <f t="shared" ref="I31:I37" si="0">G31*H31</f>
        <v>0</v>
      </c>
      <c r="K31" s="123" t="s">
        <v>281</v>
      </c>
      <c r="L31" s="123" t="s">
        <v>281</v>
      </c>
      <c r="M31" s="123" t="s">
        <v>281</v>
      </c>
      <c r="N31" s="123" t="s">
        <v>281</v>
      </c>
    </row>
    <row r="32" spans="2:14" ht="15.75" customHeight="1" outlineLevel="1">
      <c r="B32" s="289">
        <v>211501</v>
      </c>
      <c r="C32" s="287" t="s">
        <v>487</v>
      </c>
      <c r="D32" s="287"/>
      <c r="E32" s="287"/>
      <c r="F32" s="209">
        <v>1000</v>
      </c>
      <c r="G32" s="203">
        <f>F32*'Прайс-лист'!I3*(1-'Прайс-лист'!$E$3)</f>
        <v>25600</v>
      </c>
      <c r="H32" s="205">
        <v>0</v>
      </c>
      <c r="I32" s="204">
        <f t="shared" si="0"/>
        <v>0</v>
      </c>
      <c r="K32" s="125" t="s">
        <v>337</v>
      </c>
      <c r="L32" s="149" t="s">
        <v>417</v>
      </c>
      <c r="M32" s="149" t="s">
        <v>419</v>
      </c>
      <c r="N32" s="125" t="s">
        <v>340</v>
      </c>
    </row>
    <row r="33" spans="2:14" ht="15.75" customHeight="1" outlineLevel="1">
      <c r="B33" s="289">
        <v>211502</v>
      </c>
      <c r="C33" s="287" t="s">
        <v>488</v>
      </c>
      <c r="D33" s="287"/>
      <c r="E33" s="287"/>
      <c r="F33" s="209">
        <v>2000</v>
      </c>
      <c r="G33" s="203">
        <f>F33*'Прайс-лист'!I3*(1-'Прайс-лист'!$E$3)</f>
        <v>51200</v>
      </c>
      <c r="H33" s="205">
        <v>0</v>
      </c>
      <c r="I33" s="204">
        <f t="shared" ref="I33" si="1">G33*H33</f>
        <v>0</v>
      </c>
      <c r="K33" s="125" t="s">
        <v>384</v>
      </c>
      <c r="L33" s="149" t="s">
        <v>418</v>
      </c>
      <c r="M33" s="149" t="s">
        <v>420</v>
      </c>
      <c r="N33" s="125" t="s">
        <v>341</v>
      </c>
    </row>
    <row r="34" spans="2:14" ht="15.75" customHeight="1" outlineLevel="1">
      <c r="B34" s="289">
        <v>2004</v>
      </c>
      <c r="C34" s="280" t="s">
        <v>283</v>
      </c>
      <c r="D34" s="210" t="s">
        <v>281</v>
      </c>
      <c r="E34" s="210"/>
      <c r="F34" s="209">
        <v>0</v>
      </c>
      <c r="G34" s="203">
        <f>F34*'Прайс-лист'!I3*(1-'Прайс-лист'!$E$3)</f>
        <v>0</v>
      </c>
      <c r="H34" s="205">
        <v>0</v>
      </c>
      <c r="I34" s="204">
        <f t="shared" si="0"/>
        <v>0</v>
      </c>
      <c r="K34" s="125" t="s">
        <v>383</v>
      </c>
      <c r="L34" s="142"/>
      <c r="M34" s="149" t="s">
        <v>421</v>
      </c>
      <c r="N34" s="125" t="s">
        <v>342</v>
      </c>
    </row>
    <row r="35" spans="2:14" ht="15.75" customHeight="1" outlineLevel="1">
      <c r="B35" s="289">
        <v>3077</v>
      </c>
      <c r="C35" s="211" t="s">
        <v>426</v>
      </c>
      <c r="D35" s="210" t="s">
        <v>281</v>
      </c>
      <c r="E35" s="210"/>
      <c r="F35" s="209">
        <v>457</v>
      </c>
      <c r="G35" s="203">
        <f>F35*'Прайс-лист'!I3*(1-'Прайс-лист'!$E$3)</f>
        <v>11699.2</v>
      </c>
      <c r="H35" s="205">
        <v>0</v>
      </c>
      <c r="I35" s="204">
        <f t="shared" si="0"/>
        <v>0</v>
      </c>
      <c r="K35" s="127" t="s">
        <v>338</v>
      </c>
      <c r="L35" s="125"/>
      <c r="M35" s="149" t="s">
        <v>422</v>
      </c>
      <c r="N35" s="127" t="s">
        <v>456</v>
      </c>
    </row>
    <row r="36" spans="2:14" ht="15.75" customHeight="1" outlineLevel="1">
      <c r="B36" s="289">
        <v>3506</v>
      </c>
      <c r="C36" s="287" t="s">
        <v>335</v>
      </c>
      <c r="D36" s="208" t="s">
        <v>281</v>
      </c>
      <c r="E36" s="208"/>
      <c r="F36" s="209">
        <v>2000</v>
      </c>
      <c r="G36" s="203">
        <f>F36*'Прайс-лист'!I3*(1-'Прайс-лист'!$E$3)</f>
        <v>51200</v>
      </c>
      <c r="H36" s="205">
        <v>0</v>
      </c>
      <c r="I36" s="204">
        <f t="shared" si="0"/>
        <v>0</v>
      </c>
      <c r="K36" s="127" t="s">
        <v>339</v>
      </c>
      <c r="L36" s="126"/>
      <c r="M36" s="149" t="s">
        <v>423</v>
      </c>
      <c r="N36" s="126"/>
    </row>
    <row r="37" spans="2:14" ht="15.75" customHeight="1" outlineLevel="1">
      <c r="B37" s="289">
        <v>2565</v>
      </c>
      <c r="C37" s="287" t="s">
        <v>461</v>
      </c>
      <c r="D37" s="287"/>
      <c r="E37" s="280"/>
      <c r="F37" s="209">
        <v>291</v>
      </c>
      <c r="G37" s="203">
        <f>F37*'Прайс-лист'!I3*(1-'Прайс-лист'!$E$3)</f>
        <v>7449.6</v>
      </c>
      <c r="H37" s="205">
        <v>0</v>
      </c>
      <c r="I37" s="204">
        <f t="shared" si="0"/>
        <v>0</v>
      </c>
      <c r="M37" s="149" t="s">
        <v>424</v>
      </c>
    </row>
    <row r="38" spans="2:14" ht="15.75" customHeight="1" outlineLevel="1">
      <c r="C38" s="186" t="s">
        <v>4</v>
      </c>
      <c r="D38" s="186"/>
      <c r="E38" s="186"/>
      <c r="F38" s="186"/>
      <c r="G38" s="186"/>
      <c r="H38" s="186"/>
      <c r="I38" s="186"/>
      <c r="M38" s="149" t="s">
        <v>425</v>
      </c>
    </row>
    <row r="39" spans="2:14" ht="14.25" outlineLevel="1">
      <c r="B39" s="284">
        <v>414601</v>
      </c>
      <c r="C39" s="285" t="s">
        <v>394</v>
      </c>
      <c r="D39" s="285"/>
      <c r="E39" s="211"/>
      <c r="F39" s="212">
        <v>71</v>
      </c>
      <c r="G39" s="203">
        <f>F39*'Прайс-лист'!I3*(1-'Прайс-лист'!$E$3)</f>
        <v>1817.6000000000001</v>
      </c>
      <c r="H39" s="205">
        <v>0</v>
      </c>
      <c r="I39" s="204">
        <f t="shared" ref="I39:I47" si="2">G39*H39</f>
        <v>0</v>
      </c>
    </row>
    <row r="40" spans="2:14" ht="15" outlineLevel="1">
      <c r="B40" s="284">
        <v>2535</v>
      </c>
      <c r="C40" s="285" t="s">
        <v>555</v>
      </c>
      <c r="D40" s="285"/>
      <c r="E40" s="211"/>
      <c r="F40" s="212">
        <v>794</v>
      </c>
      <c r="G40" s="203">
        <f>F40*'Прайс-лист'!I3*(1-'Прайс-лист'!$E$3)</f>
        <v>20326.400000000001</v>
      </c>
      <c r="H40" s="205">
        <v>0</v>
      </c>
      <c r="I40" s="204">
        <f t="shared" si="2"/>
        <v>0</v>
      </c>
      <c r="M40" s="74" t="s">
        <v>353</v>
      </c>
    </row>
    <row r="41" spans="2:14" ht="14.25" outlineLevel="1">
      <c r="B41" s="284">
        <v>2536</v>
      </c>
      <c r="C41" s="286" t="s">
        <v>573</v>
      </c>
      <c r="D41" s="285"/>
      <c r="E41" s="211"/>
      <c r="F41" s="212">
        <v>1294</v>
      </c>
      <c r="G41" s="203">
        <f>F41*'Прайс-лист'!I3*(1-'Прайс-лист'!$E$3)</f>
        <v>33126.400000000001</v>
      </c>
      <c r="H41" s="205">
        <v>0</v>
      </c>
      <c r="I41" s="204">
        <f t="shared" si="2"/>
        <v>0</v>
      </c>
    </row>
    <row r="42" spans="2:14" ht="14.25" outlineLevel="1">
      <c r="B42" s="284">
        <v>2526</v>
      </c>
      <c r="C42" s="207" t="s">
        <v>372</v>
      </c>
      <c r="D42" s="211"/>
      <c r="E42" s="211"/>
      <c r="F42" s="212">
        <v>458</v>
      </c>
      <c r="G42" s="203">
        <f>F42*'Прайс-лист'!I3*(1-'Прайс-лист'!$E$3)</f>
        <v>11724.800000000001</v>
      </c>
      <c r="H42" s="205">
        <v>0</v>
      </c>
      <c r="I42" s="204">
        <f t="shared" si="2"/>
        <v>0</v>
      </c>
    </row>
    <row r="43" spans="2:14" ht="14.25" customHeight="1" outlineLevel="1">
      <c r="B43" s="278">
        <v>2272</v>
      </c>
      <c r="C43" s="286" t="s">
        <v>432</v>
      </c>
      <c r="D43" s="285"/>
      <c r="E43" s="211"/>
      <c r="F43" s="212">
        <v>2166</v>
      </c>
      <c r="G43" s="203">
        <f>F43*'Прайс-лист'!I3*(1-'Прайс-лист'!$E$3)</f>
        <v>55449.600000000006</v>
      </c>
      <c r="H43" s="205">
        <v>0</v>
      </c>
      <c r="I43" s="204">
        <f t="shared" si="2"/>
        <v>0</v>
      </c>
    </row>
    <row r="44" spans="2:14" ht="14.25" customHeight="1" outlineLevel="1">
      <c r="B44" s="278" t="s">
        <v>69</v>
      </c>
      <c r="C44" s="286" t="s">
        <v>435</v>
      </c>
      <c r="D44" s="285"/>
      <c r="E44" s="213" t="s">
        <v>431</v>
      </c>
      <c r="F44" s="212"/>
      <c r="G44" s="203">
        <f>F44*'Прайс-лист'!I3</f>
        <v>0</v>
      </c>
      <c r="H44" s="205">
        <v>0</v>
      </c>
      <c r="I44" s="204">
        <f t="shared" si="2"/>
        <v>0</v>
      </c>
    </row>
    <row r="45" spans="2:14" ht="14.25" customHeight="1" outlineLevel="1">
      <c r="B45" s="284" t="s">
        <v>69</v>
      </c>
      <c r="C45" s="286" t="s">
        <v>433</v>
      </c>
      <c r="D45" s="285"/>
      <c r="E45" s="213" t="s">
        <v>431</v>
      </c>
      <c r="F45" s="212"/>
      <c r="G45" s="203">
        <f>F45*'Прайс-лист'!I3</f>
        <v>0</v>
      </c>
      <c r="H45" s="205">
        <v>0</v>
      </c>
      <c r="I45" s="204">
        <f t="shared" si="2"/>
        <v>0</v>
      </c>
    </row>
    <row r="46" spans="2:14" ht="14.25" customHeight="1" outlineLevel="1">
      <c r="B46" s="284" t="s">
        <v>69</v>
      </c>
      <c r="C46" s="286" t="s">
        <v>434</v>
      </c>
      <c r="D46" s="285"/>
      <c r="E46" s="213" t="s">
        <v>431</v>
      </c>
      <c r="F46" s="212"/>
      <c r="G46" s="203">
        <f>F46*'Прайс-лист'!I3</f>
        <v>0</v>
      </c>
      <c r="H46" s="205">
        <v>0</v>
      </c>
      <c r="I46" s="204">
        <f t="shared" si="2"/>
        <v>0</v>
      </c>
    </row>
    <row r="47" spans="2:14" ht="14.25" outlineLevel="1">
      <c r="B47" s="284">
        <v>2282</v>
      </c>
      <c r="C47" s="207" t="s">
        <v>371</v>
      </c>
      <c r="D47" s="211"/>
      <c r="E47" s="213"/>
      <c r="F47" s="212">
        <v>320</v>
      </c>
      <c r="G47" s="203">
        <f>F47*'Прайс-лист'!I3*(1-'Прайс-лист'!$E$3)</f>
        <v>8192</v>
      </c>
      <c r="H47" s="205">
        <v>0</v>
      </c>
      <c r="I47" s="204">
        <f t="shared" si="2"/>
        <v>0</v>
      </c>
    </row>
    <row r="48" spans="2:14" ht="15.75" customHeight="1" outlineLevel="1">
      <c r="B48" s="284">
        <v>2419</v>
      </c>
      <c r="C48" s="207" t="s">
        <v>560</v>
      </c>
      <c r="D48" s="287"/>
      <c r="E48" s="280"/>
      <c r="F48" s="209">
        <v>825</v>
      </c>
      <c r="G48" s="203">
        <f>F48*'Прайс-лист'!I3*(1-'Прайс-лист'!$E$3)</f>
        <v>21120</v>
      </c>
      <c r="H48" s="205">
        <v>0</v>
      </c>
      <c r="I48" s="204">
        <f t="shared" ref="I48:I62" si="3">G48*H48</f>
        <v>0</v>
      </c>
    </row>
    <row r="49" spans="2:9" ht="15.75" customHeight="1" outlineLevel="1">
      <c r="B49" s="278">
        <v>2440</v>
      </c>
      <c r="C49" s="286" t="s">
        <v>382</v>
      </c>
      <c r="D49" s="285"/>
      <c r="E49" s="211"/>
      <c r="F49" s="212">
        <v>256</v>
      </c>
      <c r="G49" s="203">
        <f>F49*'Прайс-лист'!I3*(1-'Прайс-лист'!$E$3)</f>
        <v>6553.6</v>
      </c>
      <c r="H49" s="205">
        <v>0</v>
      </c>
      <c r="I49" s="204">
        <f t="shared" si="3"/>
        <v>0</v>
      </c>
    </row>
    <row r="50" spans="2:9" ht="15.75" customHeight="1" outlineLevel="1">
      <c r="B50" s="278">
        <v>2650</v>
      </c>
      <c r="C50" s="285" t="s">
        <v>308</v>
      </c>
      <c r="D50" s="285"/>
      <c r="E50" s="211"/>
      <c r="F50" s="212">
        <v>469</v>
      </c>
      <c r="G50" s="203">
        <f>F50*'Прайс-лист'!I3*(1-'Прайс-лист'!$E$3)</f>
        <v>12006.400000000001</v>
      </c>
      <c r="H50" s="205">
        <v>0</v>
      </c>
      <c r="I50" s="204">
        <f t="shared" si="3"/>
        <v>0</v>
      </c>
    </row>
    <row r="51" spans="2:9" ht="15.75" customHeight="1" outlineLevel="1">
      <c r="B51" s="278">
        <v>307801</v>
      </c>
      <c r="C51" s="285" t="s">
        <v>309</v>
      </c>
      <c r="D51" s="285"/>
      <c r="E51" s="211"/>
      <c r="F51" s="212">
        <v>41</v>
      </c>
      <c r="G51" s="203">
        <f>F51*'Прайс-лист'!I3*(1-'Прайс-лист'!$E$3)</f>
        <v>1049.6000000000001</v>
      </c>
      <c r="H51" s="282">
        <f>IF(H35*H50,1,0)</f>
        <v>0</v>
      </c>
      <c r="I51" s="204">
        <f t="shared" si="3"/>
        <v>0</v>
      </c>
    </row>
    <row r="52" spans="2:9" ht="15.75" customHeight="1" outlineLevel="1">
      <c r="B52" s="278">
        <v>2417</v>
      </c>
      <c r="C52" s="286" t="s">
        <v>344</v>
      </c>
      <c r="D52" s="286"/>
      <c r="E52" s="207"/>
      <c r="F52" s="212">
        <v>565</v>
      </c>
      <c r="G52" s="203">
        <f>F52*'Прайс-лист'!I3*(1-'Прайс-лист'!$E$3)</f>
        <v>14464</v>
      </c>
      <c r="H52" s="205">
        <v>0</v>
      </c>
      <c r="I52" s="204">
        <f t="shared" si="3"/>
        <v>0</v>
      </c>
    </row>
    <row r="53" spans="2:9" ht="14.25" outlineLevel="1">
      <c r="B53" s="278">
        <v>2740</v>
      </c>
      <c r="C53" s="285" t="s">
        <v>310</v>
      </c>
      <c r="D53" s="285"/>
      <c r="E53" s="211"/>
      <c r="F53" s="209">
        <v>1169</v>
      </c>
      <c r="G53" s="203">
        <f>F53*'Прайс-лист'!I3*(1-'Прайс-лист'!$E$3)</f>
        <v>29926.400000000001</v>
      </c>
      <c r="H53" s="205">
        <v>0</v>
      </c>
      <c r="I53" s="204">
        <f t="shared" si="3"/>
        <v>0</v>
      </c>
    </row>
    <row r="54" spans="2:9" ht="14.25" customHeight="1" outlineLevel="1">
      <c r="B54" s="284">
        <v>2741</v>
      </c>
      <c r="C54" s="285" t="s">
        <v>507</v>
      </c>
      <c r="D54" s="285"/>
      <c r="E54" s="211"/>
      <c r="F54" s="209">
        <v>3001</v>
      </c>
      <c r="G54" s="203">
        <f>F54*'Прайс-лист'!I3*(1-'Прайс-лист'!$E$3)</f>
        <v>76825.600000000006</v>
      </c>
      <c r="H54" s="205">
        <v>0</v>
      </c>
      <c r="I54" s="204">
        <f t="shared" si="3"/>
        <v>0</v>
      </c>
    </row>
    <row r="55" spans="2:9" ht="14.25" outlineLevel="1">
      <c r="B55" s="284">
        <v>2719</v>
      </c>
      <c r="C55" s="285" t="s">
        <v>553</v>
      </c>
      <c r="D55" s="285"/>
      <c r="E55" s="211"/>
      <c r="F55" s="212">
        <v>2777</v>
      </c>
      <c r="G55" s="203">
        <f>F55*'Прайс-лист'!I3*(1-'Прайс-лист'!$E$3)</f>
        <v>71091.199999999997</v>
      </c>
      <c r="H55" s="205">
        <v>0</v>
      </c>
      <c r="I55" s="204">
        <f t="shared" si="3"/>
        <v>0</v>
      </c>
    </row>
    <row r="56" spans="2:9" ht="15.75" customHeight="1" outlineLevel="1">
      <c r="B56" s="284">
        <v>2739</v>
      </c>
      <c r="C56" s="285" t="s">
        <v>301</v>
      </c>
      <c r="D56" s="285"/>
      <c r="E56" s="211"/>
      <c r="F56" s="212">
        <v>4370</v>
      </c>
      <c r="G56" s="203">
        <f>F56*'Прайс-лист'!I3*(1-'Прайс-лист'!$E$3)</f>
        <v>111872</v>
      </c>
      <c r="H56" s="205">
        <v>0</v>
      </c>
      <c r="I56" s="204">
        <f t="shared" si="3"/>
        <v>0</v>
      </c>
    </row>
    <row r="57" spans="2:9" ht="15.75" customHeight="1" outlineLevel="1">
      <c r="B57" s="284">
        <v>2947</v>
      </c>
      <c r="C57" s="285" t="s">
        <v>6</v>
      </c>
      <c r="D57" s="285"/>
      <c r="E57" s="211"/>
      <c r="F57" s="212">
        <v>319</v>
      </c>
      <c r="G57" s="203">
        <f>F57*'Прайс-лист'!I3*(1-'Прайс-лист'!$E$3)</f>
        <v>8166.4000000000005</v>
      </c>
      <c r="H57" s="205">
        <v>0</v>
      </c>
      <c r="I57" s="204">
        <f t="shared" si="3"/>
        <v>0</v>
      </c>
    </row>
    <row r="58" spans="2:9" ht="15.75" customHeight="1" outlineLevel="1">
      <c r="B58" s="284">
        <v>2896</v>
      </c>
      <c r="C58" s="285" t="s">
        <v>8</v>
      </c>
      <c r="D58" s="285"/>
      <c r="E58" s="211"/>
      <c r="F58" s="212">
        <v>1046</v>
      </c>
      <c r="G58" s="203">
        <f>F58*'Прайс-лист'!I3*(1-'Прайс-лист'!$E$3)</f>
        <v>26777.600000000002</v>
      </c>
      <c r="H58" s="205">
        <v>0</v>
      </c>
      <c r="I58" s="204">
        <f t="shared" si="3"/>
        <v>0</v>
      </c>
    </row>
    <row r="59" spans="2:9" ht="15.75" customHeight="1" outlineLevel="1">
      <c r="B59" s="284">
        <v>2897</v>
      </c>
      <c r="C59" s="285" t="s">
        <v>345</v>
      </c>
      <c r="D59" s="285"/>
      <c r="E59" s="211"/>
      <c r="F59" s="212">
        <v>322</v>
      </c>
      <c r="G59" s="203">
        <f>F59*'Прайс-лист'!I3*(1-'Прайс-лист'!$E$3)</f>
        <v>8243.2000000000007</v>
      </c>
      <c r="H59" s="205">
        <v>0</v>
      </c>
      <c r="I59" s="204">
        <f t="shared" si="3"/>
        <v>0</v>
      </c>
    </row>
    <row r="60" spans="2:9" ht="15.75" customHeight="1" outlineLevel="1">
      <c r="B60" s="284">
        <v>2898</v>
      </c>
      <c r="C60" s="285" t="s">
        <v>346</v>
      </c>
      <c r="D60" s="285"/>
      <c r="E60" s="211"/>
      <c r="F60" s="212">
        <v>178</v>
      </c>
      <c r="G60" s="203">
        <f>F60*'Прайс-лист'!I3*(1-'Прайс-лист'!$E$3)</f>
        <v>4556.8</v>
      </c>
      <c r="H60" s="205">
        <v>0</v>
      </c>
      <c r="I60" s="204">
        <f t="shared" si="3"/>
        <v>0</v>
      </c>
    </row>
    <row r="61" spans="2:9" ht="15.75" customHeight="1" outlineLevel="1">
      <c r="B61" s="284">
        <v>2899</v>
      </c>
      <c r="C61" s="285" t="s">
        <v>349</v>
      </c>
      <c r="D61" s="285"/>
      <c r="E61" s="211"/>
      <c r="F61" s="212">
        <v>438</v>
      </c>
      <c r="G61" s="203">
        <f>F61*'Прайс-лист'!I3*(1-'Прайс-лист'!$E$3)</f>
        <v>11212.800000000001</v>
      </c>
      <c r="H61" s="205">
        <v>0</v>
      </c>
      <c r="I61" s="204">
        <f t="shared" si="3"/>
        <v>0</v>
      </c>
    </row>
    <row r="62" spans="2:9" ht="15.75" customHeight="1" outlineLevel="1">
      <c r="B62" s="284">
        <v>2399</v>
      </c>
      <c r="C62" s="285" t="s">
        <v>316</v>
      </c>
      <c r="D62" s="285"/>
      <c r="E62" s="211"/>
      <c r="F62" s="212">
        <v>1720</v>
      </c>
      <c r="G62" s="203">
        <f>F62*'Прайс-лист'!I3*(1-'Прайс-лист'!$E$3)</f>
        <v>44032</v>
      </c>
      <c r="H62" s="205">
        <v>0</v>
      </c>
      <c r="I62" s="204">
        <f t="shared" si="3"/>
        <v>0</v>
      </c>
    </row>
    <row r="63" spans="2:9" ht="15.75" customHeight="1">
      <c r="B63" s="3"/>
      <c r="C63" s="290"/>
      <c r="D63" s="290"/>
      <c r="E63" s="290"/>
      <c r="F63" s="96"/>
      <c r="G63" s="1"/>
      <c r="H63" s="17" t="s">
        <v>9</v>
      </c>
      <c r="I63" s="151">
        <f>SUM(I27:I62)</f>
        <v>1206041.6000000001</v>
      </c>
    </row>
    <row r="66" spans="3:3" ht="15.75" customHeight="1">
      <c r="C66" s="176"/>
    </row>
  </sheetData>
  <sortState ref="A35:H54">
    <sortCondition ref="A35"/>
  </sortState>
  <mergeCells count="24">
    <mergeCell ref="G21:I21"/>
    <mergeCell ref="G22:I22"/>
    <mergeCell ref="G23:I23"/>
    <mergeCell ref="O2:P2"/>
    <mergeCell ref="B2:I2"/>
    <mergeCell ref="B3:I3"/>
    <mergeCell ref="G18:I18"/>
    <mergeCell ref="G19:I19"/>
    <mergeCell ref="C29:I29"/>
    <mergeCell ref="G4:I4"/>
    <mergeCell ref="G5:I5"/>
    <mergeCell ref="G6:I6"/>
    <mergeCell ref="G7:I7"/>
    <mergeCell ref="G8:I8"/>
    <mergeCell ref="G9:I9"/>
    <mergeCell ref="G10:I10"/>
    <mergeCell ref="G11:I11"/>
    <mergeCell ref="G12:I12"/>
    <mergeCell ref="G13:I13"/>
    <mergeCell ref="G14:I14"/>
    <mergeCell ref="G15:I15"/>
    <mergeCell ref="G16:I16"/>
    <mergeCell ref="G17:I17"/>
    <mergeCell ref="G20:I20"/>
  </mergeCells>
  <dataValidations count="5">
    <dataValidation type="list" allowBlank="1" showInputMessage="1" showErrorMessage="1" sqref="D56:E56">
      <formula1>$N$30:$N$33</formula1>
    </dataValidation>
    <dataValidation type="list" allowBlank="1" showInputMessage="1" showErrorMessage="1" sqref="D36:E36">
      <formula1>$N$31:$N$35</formula1>
    </dataValidation>
    <dataValidation type="list" allowBlank="1" showInputMessage="1" showErrorMessage="1" sqref="D31:E31">
      <formula1>$K$31:$K$36</formula1>
    </dataValidation>
    <dataValidation type="list" allowBlank="1" showInputMessage="1" showErrorMessage="1" sqref="D35:E35">
      <formula1>$M$31:$M$40</formula1>
    </dataValidation>
    <dataValidation type="list" allowBlank="1" showInputMessage="1" showErrorMessage="1" sqref="D34:E34">
      <formula1>$L$31:$L$33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A2:Q48"/>
  <sheetViews>
    <sheetView showGridLines="0" zoomScaleNormal="100" workbookViewId="0">
      <pane ySplit="2" topLeftCell="A3" activePane="bottomLeft" state="frozen"/>
      <selection pane="bottomLeft" activeCell="C52" sqref="C52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8.5703125" style="179" hidden="1" customWidth="1"/>
    <col min="6" max="6" width="15.7109375" style="358" customWidth="1"/>
    <col min="7" max="7" width="10.7109375" style="178" customWidth="1"/>
    <col min="8" max="8" width="15.7109375" style="358" customWidth="1"/>
    <col min="9" max="9" width="9.140625" style="178"/>
    <col min="10" max="15" width="15.7109375" style="178" hidden="1" customWidth="1" outlineLevel="1"/>
    <col min="16" max="16" width="9.140625" style="178" collapsed="1"/>
    <col min="17" max="16384" width="9.140625" style="178"/>
  </cols>
  <sheetData>
    <row r="2" spans="2:17" ht="15.75" customHeight="1">
      <c r="B2" s="322" t="s">
        <v>74</v>
      </c>
      <c r="C2" s="322"/>
      <c r="D2" s="322"/>
      <c r="E2" s="322"/>
      <c r="F2" s="322"/>
      <c r="G2" s="322"/>
      <c r="H2" s="322"/>
      <c r="P2" s="321" t="s">
        <v>430</v>
      </c>
      <c r="Q2" s="321"/>
    </row>
    <row r="3" spans="2:17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7" ht="15.75" hidden="1" customHeight="1" outlineLevel="1">
      <c r="B4" s="187"/>
      <c r="C4" s="325" t="s">
        <v>16</v>
      </c>
      <c r="D4" s="325"/>
      <c r="E4" s="189"/>
      <c r="F4" s="327">
        <v>330</v>
      </c>
      <c r="G4" s="327"/>
      <c r="H4" s="327"/>
    </row>
    <row r="5" spans="2:17" ht="15.75" hidden="1" customHeight="1" outlineLevel="1">
      <c r="B5" s="187"/>
      <c r="C5" s="325" t="s">
        <v>17</v>
      </c>
      <c r="D5" s="325"/>
      <c r="E5" s="189"/>
      <c r="F5" s="327">
        <v>218</v>
      </c>
      <c r="G5" s="327"/>
      <c r="H5" s="327"/>
    </row>
    <row r="6" spans="2:17" ht="15.75" hidden="1" customHeight="1" outlineLevel="1">
      <c r="B6" s="187"/>
      <c r="C6" s="325" t="s">
        <v>18</v>
      </c>
      <c r="D6" s="325"/>
      <c r="E6" s="189"/>
      <c r="F6" s="327">
        <v>169</v>
      </c>
      <c r="G6" s="327"/>
      <c r="H6" s="327"/>
    </row>
    <row r="7" spans="2:17" ht="15.75" hidden="1" customHeight="1" outlineLevel="1">
      <c r="B7" s="187"/>
      <c r="C7" s="325" t="s">
        <v>19</v>
      </c>
      <c r="D7" s="325"/>
      <c r="E7" s="189"/>
      <c r="F7" s="327">
        <v>78</v>
      </c>
      <c r="G7" s="327"/>
      <c r="H7" s="327"/>
    </row>
    <row r="8" spans="2:17" ht="15.75" hidden="1" customHeight="1" outlineLevel="1">
      <c r="B8" s="187"/>
      <c r="C8" s="325" t="s">
        <v>20</v>
      </c>
      <c r="D8" s="325"/>
      <c r="E8" s="189"/>
      <c r="F8" s="327">
        <v>43</v>
      </c>
      <c r="G8" s="327"/>
      <c r="H8" s="327"/>
    </row>
    <row r="9" spans="2:17" ht="15.75" hidden="1" customHeight="1" outlineLevel="1">
      <c r="B9" s="187"/>
      <c r="C9" s="325" t="s">
        <v>36</v>
      </c>
      <c r="D9" s="325"/>
      <c r="E9" s="189"/>
      <c r="F9" s="327">
        <v>84</v>
      </c>
      <c r="G9" s="327"/>
      <c r="H9" s="327"/>
    </row>
    <row r="10" spans="2:17" ht="15.75" hidden="1" customHeight="1" outlineLevel="1">
      <c r="B10" s="187"/>
      <c r="C10" s="325" t="s">
        <v>21</v>
      </c>
      <c r="D10" s="325"/>
      <c r="E10" s="189"/>
      <c r="F10" s="327">
        <v>580</v>
      </c>
      <c r="G10" s="327"/>
      <c r="H10" s="327"/>
    </row>
    <row r="11" spans="2:17" ht="15.75" hidden="1" customHeight="1" outlineLevel="1">
      <c r="B11" s="187"/>
      <c r="C11" s="325" t="s">
        <v>22</v>
      </c>
      <c r="D11" s="325"/>
      <c r="E11" s="189"/>
      <c r="F11" s="327">
        <v>4</v>
      </c>
      <c r="G11" s="327"/>
      <c r="H11" s="327"/>
    </row>
    <row r="12" spans="2:17" ht="15.75" hidden="1" customHeight="1" outlineLevel="1">
      <c r="B12" s="187"/>
      <c r="C12" s="325" t="s">
        <v>23</v>
      </c>
      <c r="D12" s="325"/>
      <c r="E12" s="189"/>
      <c r="F12" s="327">
        <v>3</v>
      </c>
      <c r="G12" s="327"/>
      <c r="H12" s="327"/>
    </row>
    <row r="13" spans="2:17" ht="15.75" hidden="1" customHeight="1" outlineLevel="1">
      <c r="B13" s="187"/>
      <c r="C13" s="325" t="s">
        <v>24</v>
      </c>
      <c r="D13" s="325"/>
      <c r="E13" s="189"/>
      <c r="F13" s="327">
        <v>15</v>
      </c>
      <c r="G13" s="327"/>
      <c r="H13" s="327"/>
    </row>
    <row r="14" spans="2:17" ht="15.75" hidden="1" customHeight="1" outlineLevel="1">
      <c r="B14" s="187"/>
      <c r="C14" s="325" t="s">
        <v>25</v>
      </c>
      <c r="D14" s="325"/>
      <c r="E14" s="189"/>
      <c r="F14" s="327">
        <v>20</v>
      </c>
      <c r="G14" s="327"/>
      <c r="H14" s="327"/>
    </row>
    <row r="15" spans="2:17" ht="15.75" hidden="1" customHeight="1" outlineLevel="1">
      <c r="B15" s="187"/>
      <c r="C15" s="325" t="s">
        <v>26</v>
      </c>
      <c r="D15" s="325"/>
      <c r="E15" s="189"/>
      <c r="F15" s="327">
        <v>60</v>
      </c>
      <c r="G15" s="327"/>
      <c r="H15" s="327"/>
    </row>
    <row r="16" spans="2:17" ht="15.75" hidden="1" customHeight="1" outlineLevel="1">
      <c r="B16" s="187"/>
      <c r="C16" s="325" t="s">
        <v>27</v>
      </c>
      <c r="D16" s="325"/>
      <c r="E16" s="189"/>
      <c r="F16" s="327">
        <v>381</v>
      </c>
      <c r="G16" s="327"/>
      <c r="H16" s="327"/>
    </row>
    <row r="17" spans="2:15" ht="15.75" hidden="1" customHeight="1" outlineLevel="1">
      <c r="B17" s="187"/>
      <c r="C17" s="325" t="s">
        <v>28</v>
      </c>
      <c r="D17" s="325"/>
      <c r="E17" s="189"/>
      <c r="F17" s="327" t="s">
        <v>48</v>
      </c>
      <c r="G17" s="327"/>
      <c r="H17" s="327"/>
    </row>
    <row r="18" spans="2:15" ht="15.75" hidden="1" customHeight="1" outlineLevel="1">
      <c r="B18" s="187"/>
      <c r="C18" s="325" t="s">
        <v>30</v>
      </c>
      <c r="D18" s="325"/>
      <c r="E18" s="189"/>
      <c r="F18" s="327" t="s">
        <v>31</v>
      </c>
      <c r="G18" s="327"/>
      <c r="H18" s="327"/>
    </row>
    <row r="19" spans="2:15" ht="15.75" hidden="1" customHeight="1" outlineLevel="1">
      <c r="B19" s="187"/>
      <c r="C19" s="325" t="s">
        <v>37</v>
      </c>
      <c r="D19" s="325"/>
      <c r="E19" s="189"/>
      <c r="F19" s="327" t="s">
        <v>49</v>
      </c>
      <c r="G19" s="327"/>
      <c r="H19" s="327"/>
    </row>
    <row r="20" spans="2:15" ht="15.75" hidden="1" customHeight="1" outlineLevel="1">
      <c r="B20" s="187"/>
      <c r="C20" s="324" t="s">
        <v>159</v>
      </c>
      <c r="D20" s="324"/>
      <c r="E20" s="189"/>
      <c r="F20" s="327" t="s">
        <v>55</v>
      </c>
      <c r="G20" s="327"/>
      <c r="H20" s="327"/>
    </row>
    <row r="21" spans="2:15" ht="15.75" hidden="1" customHeight="1" outlineLevel="1">
      <c r="B21" s="187"/>
      <c r="C21" s="324" t="s">
        <v>160</v>
      </c>
      <c r="D21" s="324"/>
      <c r="E21" s="189"/>
      <c r="F21" s="327" t="s">
        <v>158</v>
      </c>
      <c r="G21" s="327"/>
      <c r="H21" s="327"/>
    </row>
    <row r="22" spans="2:15" ht="15.75" hidden="1" customHeight="1" outlineLevel="1">
      <c r="B22" s="187"/>
      <c r="C22" s="324" t="s">
        <v>35</v>
      </c>
      <c r="D22" s="324"/>
      <c r="E22" s="189"/>
      <c r="F22" s="327">
        <v>119</v>
      </c>
      <c r="G22" s="327"/>
      <c r="H22" s="327"/>
    </row>
    <row r="23" spans="2:15" ht="15.75" customHeight="1" collapsed="1">
      <c r="B23" s="57"/>
      <c r="C23" s="60"/>
      <c r="D23" s="60"/>
      <c r="E23" s="59"/>
      <c r="F23" s="60"/>
      <c r="G23" s="60"/>
      <c r="H23" s="59"/>
    </row>
    <row r="24" spans="2:15" ht="15.75" customHeight="1" outlineLevel="1">
      <c r="B24" s="227" t="s">
        <v>39</v>
      </c>
      <c r="C24" s="228" t="s">
        <v>44</v>
      </c>
      <c r="D24" s="228"/>
      <c r="E24" s="230" t="s">
        <v>1</v>
      </c>
      <c r="F24" s="228" t="s">
        <v>1</v>
      </c>
      <c r="G24" s="228" t="s">
        <v>40</v>
      </c>
      <c r="H24" s="230" t="s">
        <v>41</v>
      </c>
    </row>
    <row r="25" spans="2:15" ht="15.75" customHeight="1" outlineLevel="1">
      <c r="B25" s="289">
        <v>1031</v>
      </c>
      <c r="C25" s="280" t="s">
        <v>133</v>
      </c>
      <c r="D25" s="280"/>
      <c r="E25" s="253">
        <v>2956</v>
      </c>
      <c r="F25" s="203">
        <f>E25*'Прайс-лист'!I3*(1-'Прайс-лист'!$E$3)</f>
        <v>75673.600000000006</v>
      </c>
      <c r="G25" s="289"/>
      <c r="H25" s="204">
        <f>F25</f>
        <v>75673.600000000006</v>
      </c>
    </row>
    <row r="26" spans="2:15" ht="15.75" hidden="1" customHeight="1" outlineLevel="2">
      <c r="B26" s="214"/>
      <c r="C26" s="17" t="s">
        <v>343</v>
      </c>
      <c r="D26" s="17"/>
      <c r="E26" s="17"/>
      <c r="F26" s="17"/>
      <c r="G26" s="17"/>
      <c r="H26" s="17"/>
    </row>
    <row r="27" spans="2:15" ht="280.5" hidden="1" customHeight="1" outlineLevel="2">
      <c r="B27" s="206"/>
      <c r="C27" s="319" t="s">
        <v>593</v>
      </c>
      <c r="D27" s="319"/>
      <c r="E27" s="319"/>
      <c r="F27" s="319"/>
      <c r="G27" s="319"/>
      <c r="H27" s="319"/>
    </row>
    <row r="28" spans="2:15" ht="15.75" customHeight="1" outlineLevel="1" collapsed="1">
      <c r="C28" s="17" t="s">
        <v>381</v>
      </c>
      <c r="D28" s="17"/>
      <c r="E28" s="17"/>
      <c r="F28" s="17"/>
      <c r="G28" s="17"/>
      <c r="H28" s="17"/>
      <c r="N28" s="65"/>
      <c r="O28" s="65"/>
    </row>
    <row r="29" spans="2:15" ht="15.75" customHeight="1" outlineLevel="1">
      <c r="B29" s="289">
        <v>2472</v>
      </c>
      <c r="C29" s="287" t="s">
        <v>3</v>
      </c>
      <c r="D29" s="208" t="s">
        <v>281</v>
      </c>
      <c r="E29" s="253">
        <v>143</v>
      </c>
      <c r="F29" s="203">
        <f>E29*'Прайс-лист'!I3*(1-'Прайс-лист'!$E$3)</f>
        <v>3660.8</v>
      </c>
      <c r="G29" s="205">
        <v>0</v>
      </c>
      <c r="H29" s="204">
        <f t="shared" ref="H29:H34" si="0">F29*G29</f>
        <v>0</v>
      </c>
      <c r="J29" s="123" t="s">
        <v>281</v>
      </c>
      <c r="K29" s="123" t="s">
        <v>281</v>
      </c>
      <c r="L29" s="123" t="s">
        <v>281</v>
      </c>
      <c r="M29" s="123" t="s">
        <v>281</v>
      </c>
      <c r="N29" s="123" t="s">
        <v>427</v>
      </c>
      <c r="O29" s="123" t="s">
        <v>281</v>
      </c>
    </row>
    <row r="30" spans="2:15" ht="15.75" customHeight="1" outlineLevel="1">
      <c r="B30" s="244"/>
      <c r="C30" s="281" t="s">
        <v>479</v>
      </c>
      <c r="D30" s="221" t="s">
        <v>281</v>
      </c>
      <c r="E30" s="253">
        <v>23</v>
      </c>
      <c r="F30" s="203">
        <f>E30*'Прайс-лист'!I3*(1-'Прайс-лист'!$E$3)</f>
        <v>588.80000000000007</v>
      </c>
      <c r="G30" s="205">
        <v>0</v>
      </c>
      <c r="H30" s="204">
        <f t="shared" si="0"/>
        <v>0</v>
      </c>
      <c r="J30" s="125" t="s">
        <v>482</v>
      </c>
      <c r="K30" s="127" t="s">
        <v>478</v>
      </c>
      <c r="L30" s="127" t="s">
        <v>563</v>
      </c>
      <c r="M30" s="149" t="s">
        <v>417</v>
      </c>
      <c r="N30" s="149" t="s">
        <v>421</v>
      </c>
      <c r="O30" s="127" t="s">
        <v>400</v>
      </c>
    </row>
    <row r="31" spans="2:15" ht="15.75" customHeight="1" outlineLevel="1">
      <c r="B31" s="289"/>
      <c r="C31" s="281" t="s">
        <v>491</v>
      </c>
      <c r="D31" s="221" t="s">
        <v>281</v>
      </c>
      <c r="E31" s="253">
        <v>1189</v>
      </c>
      <c r="F31" s="203">
        <f>E31*'Прайс-лист'!I3*(1-'Прайс-лист'!$E$3)</f>
        <v>30438.400000000001</v>
      </c>
      <c r="G31" s="205">
        <v>0</v>
      </c>
      <c r="H31" s="204">
        <f t="shared" si="0"/>
        <v>0</v>
      </c>
      <c r="J31" s="125" t="s">
        <v>484</v>
      </c>
      <c r="K31" s="123" t="s">
        <v>475</v>
      </c>
      <c r="L31" s="125" t="s">
        <v>464</v>
      </c>
      <c r="M31" s="149" t="s">
        <v>418</v>
      </c>
      <c r="N31" s="149" t="s">
        <v>422</v>
      </c>
      <c r="O31" s="123" t="s">
        <v>399</v>
      </c>
    </row>
    <row r="32" spans="2:15" ht="15.75" customHeight="1" outlineLevel="1">
      <c r="B32" s="289">
        <v>2004</v>
      </c>
      <c r="C32" s="280" t="s">
        <v>283</v>
      </c>
      <c r="D32" s="221" t="s">
        <v>281</v>
      </c>
      <c r="E32" s="253">
        <v>0</v>
      </c>
      <c r="F32" s="203">
        <f>E32*'Прайс-лист'!I3*(1-'Прайс-лист'!$E$3)</f>
        <v>0</v>
      </c>
      <c r="G32" s="205">
        <v>0</v>
      </c>
      <c r="H32" s="204">
        <f t="shared" si="0"/>
        <v>0</v>
      </c>
      <c r="J32" s="125" t="s">
        <v>383</v>
      </c>
      <c r="K32" s="130" t="s">
        <v>476</v>
      </c>
      <c r="L32" s="124"/>
      <c r="M32" s="142"/>
      <c r="N32" s="149" t="s">
        <v>423</v>
      </c>
      <c r="O32" s="126"/>
    </row>
    <row r="33" spans="1:15" ht="15.75" customHeight="1" outlineLevel="1">
      <c r="B33" s="289">
        <v>3050</v>
      </c>
      <c r="C33" s="280" t="s">
        <v>282</v>
      </c>
      <c r="D33" s="221" t="s">
        <v>281</v>
      </c>
      <c r="E33" s="253">
        <v>23</v>
      </c>
      <c r="F33" s="203">
        <f>E33*'Прайс-лист'!I3*(1-'Прайс-лист'!$E$3)</f>
        <v>588.80000000000007</v>
      </c>
      <c r="G33" s="205">
        <v>0</v>
      </c>
      <c r="H33" s="204">
        <f t="shared" si="0"/>
        <v>0</v>
      </c>
      <c r="J33" s="127" t="s">
        <v>485</v>
      </c>
      <c r="K33" s="124" t="s">
        <v>481</v>
      </c>
      <c r="L33" s="130"/>
      <c r="M33" s="125"/>
      <c r="N33" s="149" t="s">
        <v>424</v>
      </c>
      <c r="O33" s="125"/>
    </row>
    <row r="34" spans="1:15" ht="15.75" customHeight="1" outlineLevel="1">
      <c r="B34" s="284" t="s">
        <v>395</v>
      </c>
      <c r="C34" s="285" t="s">
        <v>398</v>
      </c>
      <c r="D34" s="221" t="s">
        <v>281</v>
      </c>
      <c r="E34" s="253">
        <v>0</v>
      </c>
      <c r="F34" s="203">
        <f>E34*'Прайс-лист'!I3*(1-'Прайс-лист'!$E$3)</f>
        <v>0</v>
      </c>
      <c r="G34" s="205">
        <v>0</v>
      </c>
      <c r="H34" s="204">
        <f t="shared" si="0"/>
        <v>0</v>
      </c>
      <c r="J34" s="127" t="s">
        <v>339</v>
      </c>
      <c r="K34" s="156"/>
      <c r="L34" s="130"/>
      <c r="M34" s="126"/>
      <c r="N34" s="149" t="s">
        <v>425</v>
      </c>
      <c r="O34" s="127"/>
    </row>
    <row r="35" spans="1:15" ht="15.75" customHeight="1" outlineLevel="1">
      <c r="C35" s="219" t="s">
        <v>4</v>
      </c>
      <c r="D35" s="219"/>
      <c r="E35" s="219"/>
      <c r="F35" s="219"/>
      <c r="G35" s="219"/>
      <c r="H35" s="219"/>
      <c r="J35" s="127"/>
      <c r="K35" s="127"/>
      <c r="L35" s="127"/>
      <c r="M35" s="126"/>
      <c r="N35" s="149"/>
      <c r="O35" s="127"/>
    </row>
    <row r="36" spans="1:15" ht="15.75" customHeight="1" outlineLevel="1">
      <c r="A36" s="355"/>
      <c r="B36" s="289">
        <v>4144</v>
      </c>
      <c r="C36" s="211" t="s">
        <v>428</v>
      </c>
      <c r="D36" s="211"/>
      <c r="E36" s="263">
        <v>23</v>
      </c>
      <c r="F36" s="203">
        <f>E36*'Прайс-лист'!I3*(1-'Прайс-лист'!$E$3)</f>
        <v>588.80000000000007</v>
      </c>
      <c r="G36" s="205">
        <v>0</v>
      </c>
      <c r="H36" s="204">
        <f>F36*G36</f>
        <v>0</v>
      </c>
      <c r="N36" s="130"/>
      <c r="O36" s="130"/>
    </row>
    <row r="37" spans="1:15" ht="15.75" customHeight="1" outlineLevel="1">
      <c r="A37" s="355"/>
      <c r="B37" s="289">
        <v>2401</v>
      </c>
      <c r="C37" s="280" t="s">
        <v>46</v>
      </c>
      <c r="D37" s="280"/>
      <c r="E37" s="253">
        <v>141</v>
      </c>
      <c r="F37" s="203">
        <f>E37*'Прайс-лист'!I3*(1-'Прайс-лист'!$E$3)</f>
        <v>3609.6000000000004</v>
      </c>
      <c r="G37" s="205">
        <v>0</v>
      </c>
      <c r="H37" s="204">
        <f t="shared" ref="H37:H47" si="1">F37*G37</f>
        <v>0</v>
      </c>
    </row>
    <row r="38" spans="1:15" ht="15.75" customHeight="1" outlineLevel="1">
      <c r="A38" s="355"/>
      <c r="B38" s="289">
        <v>2133</v>
      </c>
      <c r="C38" s="280" t="s">
        <v>442</v>
      </c>
      <c r="D38" s="280"/>
      <c r="E38" s="253">
        <v>177</v>
      </c>
      <c r="F38" s="203">
        <f>E38*'Прайс-лист'!I3*(1-'Прайс-лист'!$E$3)</f>
        <v>4531.2</v>
      </c>
      <c r="G38" s="205">
        <v>0</v>
      </c>
      <c r="H38" s="204">
        <f>F38*G38</f>
        <v>0</v>
      </c>
    </row>
    <row r="39" spans="1:15" ht="15.75" customHeight="1" outlineLevel="1">
      <c r="A39" s="355"/>
      <c r="B39" s="289">
        <v>2420</v>
      </c>
      <c r="C39" s="280" t="s">
        <v>47</v>
      </c>
      <c r="D39" s="280"/>
      <c r="E39" s="253">
        <v>420</v>
      </c>
      <c r="F39" s="203">
        <f>E39*'Прайс-лист'!I3*(1-'Прайс-лист'!$E$3)</f>
        <v>10752</v>
      </c>
      <c r="G39" s="205">
        <v>0</v>
      </c>
      <c r="H39" s="204">
        <f>F39*G39</f>
        <v>0</v>
      </c>
    </row>
    <row r="40" spans="1:15" ht="15.75" customHeight="1" outlineLevel="1">
      <c r="A40" s="355"/>
      <c r="B40" s="289">
        <v>2907</v>
      </c>
      <c r="C40" s="280" t="s">
        <v>6</v>
      </c>
      <c r="D40" s="280"/>
      <c r="E40" s="253">
        <v>108</v>
      </c>
      <c r="F40" s="203">
        <f>E40*'Прайс-лист'!I3*(1-'Прайс-лист'!$E$3)</f>
        <v>2764.8</v>
      </c>
      <c r="G40" s="205">
        <v>0</v>
      </c>
      <c r="H40" s="204">
        <f t="shared" si="1"/>
        <v>0</v>
      </c>
    </row>
    <row r="41" spans="1:15" ht="15.75" customHeight="1" outlineLevel="1">
      <c r="A41" s="355"/>
      <c r="B41" s="289">
        <v>2908</v>
      </c>
      <c r="C41" s="280" t="s">
        <v>67</v>
      </c>
      <c r="D41" s="280"/>
      <c r="E41" s="253">
        <v>130</v>
      </c>
      <c r="F41" s="203">
        <f>E41*'Прайс-лист'!I3*(1-'Прайс-лист'!$E$3)</f>
        <v>3328</v>
      </c>
      <c r="G41" s="205">
        <v>0</v>
      </c>
      <c r="H41" s="204">
        <f t="shared" si="1"/>
        <v>0</v>
      </c>
    </row>
    <row r="42" spans="1:15" ht="15.75" customHeight="1" outlineLevel="1">
      <c r="A42" s="355"/>
      <c r="B42" s="289">
        <v>2806</v>
      </c>
      <c r="C42" s="280" t="s">
        <v>8</v>
      </c>
      <c r="D42" s="280"/>
      <c r="E42" s="253">
        <v>191</v>
      </c>
      <c r="F42" s="203">
        <f>E42*'Прайс-лист'!I3*(1-'Прайс-лист'!$E$3)</f>
        <v>4889.6000000000004</v>
      </c>
      <c r="G42" s="205">
        <v>0</v>
      </c>
      <c r="H42" s="204">
        <f t="shared" si="1"/>
        <v>0</v>
      </c>
    </row>
    <row r="43" spans="1:15" ht="15.75" customHeight="1" outlineLevel="1">
      <c r="A43" s="355"/>
      <c r="B43" s="289">
        <v>280601</v>
      </c>
      <c r="C43" s="280" t="s">
        <v>284</v>
      </c>
      <c r="D43" s="280"/>
      <c r="E43" s="253">
        <v>191</v>
      </c>
      <c r="F43" s="203">
        <f>E43*'Прайс-лист'!I3*(1-'Прайс-лист'!$E$3)</f>
        <v>4889.6000000000004</v>
      </c>
      <c r="G43" s="205">
        <v>0</v>
      </c>
      <c r="H43" s="204">
        <f t="shared" si="1"/>
        <v>0</v>
      </c>
    </row>
    <row r="44" spans="1:15" ht="15.75" customHeight="1" outlineLevel="1">
      <c r="A44" s="355"/>
      <c r="B44" s="289">
        <v>2848</v>
      </c>
      <c r="C44" s="280" t="s">
        <v>72</v>
      </c>
      <c r="D44" s="280"/>
      <c r="E44" s="253">
        <v>69</v>
      </c>
      <c r="F44" s="203">
        <f>E44*'Прайс-лист'!I3*(1-'Прайс-лист'!$E$3)</f>
        <v>1766.4</v>
      </c>
      <c r="G44" s="205">
        <v>0</v>
      </c>
      <c r="H44" s="204">
        <f t="shared" si="1"/>
        <v>0</v>
      </c>
    </row>
    <row r="45" spans="1:15" ht="15.75" customHeight="1" outlineLevel="1">
      <c r="A45" s="355"/>
      <c r="B45" s="289">
        <v>2849</v>
      </c>
      <c r="C45" s="280" t="s">
        <v>73</v>
      </c>
      <c r="D45" s="280"/>
      <c r="E45" s="253">
        <v>77</v>
      </c>
      <c r="F45" s="203">
        <f>E45*'Прайс-лист'!I3*(1-'Прайс-лист'!$E$3)</f>
        <v>1971.2</v>
      </c>
      <c r="G45" s="205">
        <v>0</v>
      </c>
      <c r="H45" s="204">
        <f t="shared" si="1"/>
        <v>0</v>
      </c>
    </row>
    <row r="46" spans="1:15" ht="15.75" customHeight="1" outlineLevel="1">
      <c r="A46" s="355"/>
      <c r="B46" s="289">
        <v>2390</v>
      </c>
      <c r="C46" s="207" t="s">
        <v>564</v>
      </c>
      <c r="D46" s="280"/>
      <c r="E46" s="253">
        <v>401</v>
      </c>
      <c r="F46" s="203">
        <f>E46*'Прайс-лист'!I3*(1-'Прайс-лист'!$E$3)</f>
        <v>10265.6</v>
      </c>
      <c r="G46" s="205">
        <v>0</v>
      </c>
      <c r="H46" s="204">
        <f t="shared" si="1"/>
        <v>0</v>
      </c>
    </row>
    <row r="47" spans="1:15" ht="15.75" customHeight="1" outlineLevel="1">
      <c r="A47" s="355"/>
      <c r="B47" s="289">
        <v>2395</v>
      </c>
      <c r="C47" s="207" t="s">
        <v>567</v>
      </c>
      <c r="D47" s="280"/>
      <c r="E47" s="253">
        <v>564</v>
      </c>
      <c r="F47" s="203">
        <f>E47*'Прайс-лист'!I3*(1-'Прайс-лист'!$E$3)</f>
        <v>14438.400000000001</v>
      </c>
      <c r="G47" s="205">
        <v>0</v>
      </c>
      <c r="H47" s="204">
        <f t="shared" si="1"/>
        <v>0</v>
      </c>
    </row>
    <row r="48" spans="1:15" ht="15.75" customHeight="1" outlineLevel="1">
      <c r="B48" s="3"/>
      <c r="C48" s="290"/>
      <c r="D48" s="290"/>
      <c r="E48" s="1"/>
      <c r="F48" s="37"/>
      <c r="G48" s="17" t="s">
        <v>9</v>
      </c>
      <c r="H48" s="95">
        <f>SUM(H25:H47)</f>
        <v>75673.600000000006</v>
      </c>
    </row>
  </sheetData>
  <mergeCells count="42">
    <mergeCell ref="P2:Q2"/>
    <mergeCell ref="C14:D14"/>
    <mergeCell ref="C15:D15"/>
    <mergeCell ref="C16:D16"/>
    <mergeCell ref="C17:D17"/>
    <mergeCell ref="C9:D9"/>
    <mergeCell ref="C10:D10"/>
    <mergeCell ref="C11:D11"/>
    <mergeCell ref="C12:D12"/>
    <mergeCell ref="C13:D13"/>
    <mergeCell ref="C4:D4"/>
    <mergeCell ref="C5:D5"/>
    <mergeCell ref="C6:D6"/>
    <mergeCell ref="C7:D7"/>
    <mergeCell ref="C8:D8"/>
    <mergeCell ref="B3:H3"/>
    <mergeCell ref="B2:H2"/>
    <mergeCell ref="C18:D18"/>
    <mergeCell ref="C19:D19"/>
    <mergeCell ref="C20:D20"/>
    <mergeCell ref="F14:H14"/>
    <mergeCell ref="F15:H15"/>
    <mergeCell ref="F16:H16"/>
    <mergeCell ref="F17:H17"/>
    <mergeCell ref="F18:H18"/>
    <mergeCell ref="F9:H9"/>
    <mergeCell ref="F10:H10"/>
    <mergeCell ref="F11:H11"/>
    <mergeCell ref="F12:H12"/>
    <mergeCell ref="F13:H13"/>
    <mergeCell ref="F4:H4"/>
    <mergeCell ref="F5:H5"/>
    <mergeCell ref="F6:H6"/>
    <mergeCell ref="F7:H7"/>
    <mergeCell ref="F8:H8"/>
    <mergeCell ref="F19:H19"/>
    <mergeCell ref="F20:H20"/>
    <mergeCell ref="F21:H21"/>
    <mergeCell ref="F22:H22"/>
    <mergeCell ref="C27:H27"/>
    <mergeCell ref="C21:D21"/>
    <mergeCell ref="C22:D22"/>
  </mergeCells>
  <dataValidations count="6">
    <dataValidation type="list" allowBlank="1" showInputMessage="1" showErrorMessage="1" sqref="D30">
      <formula1>$K$29:$K$33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1">
      <formula1>$L$29:$L$31</formula1>
    </dataValidation>
    <dataValidation type="list" allowBlank="1" showInputMessage="1" showErrorMessage="1" sqref="D32">
      <formula1>$M$29:$M$31</formula1>
    </dataValidation>
    <dataValidation type="list" allowBlank="1" showInputMessage="1" showErrorMessage="1" sqref="D33">
      <formula1>$N$29:$N$34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A2:Q48"/>
  <sheetViews>
    <sheetView showGridLines="0" zoomScaleNormal="100" workbookViewId="0">
      <pane ySplit="2" topLeftCell="A3" activePane="bottomLeft" state="frozen"/>
      <selection pane="bottomLeft" activeCell="C31" sqref="C31"/>
    </sheetView>
  </sheetViews>
  <sheetFormatPr defaultRowHeight="15.75" customHeight="1" outlineLevelRow="2" outlineLevelCol="1"/>
  <cols>
    <col min="1" max="1" width="3.7109375" style="350" customWidth="1"/>
    <col min="2" max="2" width="12.7109375" style="353" customWidth="1"/>
    <col min="3" max="3" width="80.7109375" style="350" customWidth="1"/>
    <col min="4" max="4" width="25.7109375" style="350" customWidth="1"/>
    <col min="5" max="5" width="8.5703125" style="359" hidden="1" customWidth="1"/>
    <col min="6" max="6" width="15.7109375" style="360" customWidth="1"/>
    <col min="7" max="7" width="10.7109375" style="353" customWidth="1"/>
    <col min="8" max="8" width="15.7109375" style="360" customWidth="1"/>
    <col min="9" max="9" width="9.140625" style="350"/>
    <col min="10" max="10" width="15.7109375" style="350" hidden="1" customWidth="1" outlineLevel="1"/>
    <col min="11" max="15" width="15.7109375" style="61" hidden="1" customWidth="1" outlineLevel="1"/>
    <col min="16" max="16" width="9.140625" style="350" collapsed="1"/>
    <col min="17" max="16384" width="9.140625" style="350"/>
  </cols>
  <sheetData>
    <row r="2" spans="2:17" ht="15.75" customHeight="1">
      <c r="B2" s="330" t="s">
        <v>71</v>
      </c>
      <c r="C2" s="330"/>
      <c r="D2" s="330"/>
      <c r="E2" s="330"/>
      <c r="F2" s="330"/>
      <c r="G2" s="330"/>
      <c r="H2" s="330"/>
      <c r="P2" s="321" t="s">
        <v>430</v>
      </c>
      <c r="Q2" s="321"/>
    </row>
    <row r="3" spans="2:17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7" ht="15.75" hidden="1" customHeight="1" outlineLevel="1">
      <c r="B4" s="187"/>
      <c r="C4" s="325" t="s">
        <v>16</v>
      </c>
      <c r="D4" s="325"/>
      <c r="E4" s="189"/>
      <c r="F4" s="328">
        <v>300</v>
      </c>
      <c r="G4" s="328"/>
      <c r="H4" s="328"/>
    </row>
    <row r="5" spans="2:17" ht="15.75" hidden="1" customHeight="1" outlineLevel="1">
      <c r="B5" s="187"/>
      <c r="C5" s="325" t="s">
        <v>17</v>
      </c>
      <c r="D5" s="325"/>
      <c r="E5" s="189"/>
      <c r="F5" s="328">
        <v>200</v>
      </c>
      <c r="G5" s="328"/>
      <c r="H5" s="328"/>
    </row>
    <row r="6" spans="2:17" ht="15.75" hidden="1" customHeight="1" outlineLevel="1">
      <c r="B6" s="187"/>
      <c r="C6" s="325" t="s">
        <v>18</v>
      </c>
      <c r="D6" s="325"/>
      <c r="E6" s="189"/>
      <c r="F6" s="328">
        <v>167</v>
      </c>
      <c r="G6" s="328"/>
      <c r="H6" s="328"/>
    </row>
    <row r="7" spans="2:17" ht="15.75" hidden="1" customHeight="1" outlineLevel="1">
      <c r="B7" s="187"/>
      <c r="C7" s="325" t="s">
        <v>19</v>
      </c>
      <c r="D7" s="325"/>
      <c r="E7" s="189"/>
      <c r="F7" s="328">
        <v>78</v>
      </c>
      <c r="G7" s="328"/>
      <c r="H7" s="328"/>
    </row>
    <row r="8" spans="2:17" ht="15.75" hidden="1" customHeight="1" outlineLevel="1">
      <c r="B8" s="187"/>
      <c r="C8" s="325" t="s">
        <v>20</v>
      </c>
      <c r="D8" s="325"/>
      <c r="E8" s="189"/>
      <c r="F8" s="328">
        <v>43</v>
      </c>
      <c r="G8" s="328"/>
      <c r="H8" s="328"/>
    </row>
    <row r="9" spans="2:17" ht="15.75" hidden="1" customHeight="1" outlineLevel="1">
      <c r="B9" s="187"/>
      <c r="C9" s="325" t="s">
        <v>36</v>
      </c>
      <c r="D9" s="325"/>
      <c r="E9" s="189"/>
      <c r="F9" s="328">
        <v>77</v>
      </c>
      <c r="G9" s="328"/>
      <c r="H9" s="328"/>
    </row>
    <row r="10" spans="2:17" ht="15.75" hidden="1" customHeight="1" outlineLevel="1">
      <c r="B10" s="187"/>
      <c r="C10" s="325" t="s">
        <v>21</v>
      </c>
      <c r="D10" s="325"/>
      <c r="E10" s="189"/>
      <c r="F10" s="328">
        <v>520</v>
      </c>
      <c r="G10" s="328"/>
      <c r="H10" s="328"/>
    </row>
    <row r="11" spans="2:17" ht="15.75" hidden="1" customHeight="1" outlineLevel="1">
      <c r="B11" s="187"/>
      <c r="C11" s="325" t="s">
        <v>22</v>
      </c>
      <c r="D11" s="325"/>
      <c r="E11" s="189"/>
      <c r="F11" s="328">
        <v>4</v>
      </c>
      <c r="G11" s="328"/>
      <c r="H11" s="328"/>
    </row>
    <row r="12" spans="2:17" ht="15.75" hidden="1" customHeight="1" outlineLevel="1">
      <c r="B12" s="187"/>
      <c r="C12" s="325" t="s">
        <v>23</v>
      </c>
      <c r="D12" s="325"/>
      <c r="E12" s="189"/>
      <c r="F12" s="328">
        <v>3</v>
      </c>
      <c r="G12" s="328"/>
      <c r="H12" s="328"/>
    </row>
    <row r="13" spans="2:17" ht="15.75" hidden="1" customHeight="1" outlineLevel="1">
      <c r="B13" s="187"/>
      <c r="C13" s="325" t="s">
        <v>24</v>
      </c>
      <c r="D13" s="325"/>
      <c r="E13" s="189"/>
      <c r="F13" s="328">
        <v>15</v>
      </c>
      <c r="G13" s="328"/>
      <c r="H13" s="328"/>
    </row>
    <row r="14" spans="2:17" ht="15.75" hidden="1" customHeight="1" outlineLevel="1">
      <c r="B14" s="187"/>
      <c r="C14" s="325" t="s">
        <v>25</v>
      </c>
      <c r="D14" s="325"/>
      <c r="E14" s="189"/>
      <c r="F14" s="328">
        <v>20</v>
      </c>
      <c r="G14" s="328"/>
      <c r="H14" s="328"/>
    </row>
    <row r="15" spans="2:17" ht="15.75" hidden="1" customHeight="1" outlineLevel="1">
      <c r="B15" s="187"/>
      <c r="C15" s="325" t="s">
        <v>26</v>
      </c>
      <c r="D15" s="325"/>
      <c r="E15" s="189"/>
      <c r="F15" s="328">
        <v>50</v>
      </c>
      <c r="G15" s="328"/>
      <c r="H15" s="328"/>
    </row>
    <row r="16" spans="2:17" ht="15.75" hidden="1" customHeight="1" outlineLevel="1">
      <c r="B16" s="187"/>
      <c r="C16" s="325" t="s">
        <v>27</v>
      </c>
      <c r="D16" s="325"/>
      <c r="E16" s="189"/>
      <c r="F16" s="328">
        <v>381</v>
      </c>
      <c r="G16" s="328"/>
      <c r="H16" s="328"/>
    </row>
    <row r="17" spans="2:16" ht="15.75" hidden="1" customHeight="1" outlineLevel="1">
      <c r="B17" s="187"/>
      <c r="C17" s="325" t="s">
        <v>28</v>
      </c>
      <c r="D17" s="325"/>
      <c r="E17" s="189"/>
      <c r="F17" s="328" t="s">
        <v>48</v>
      </c>
      <c r="G17" s="328"/>
      <c r="H17" s="328"/>
    </row>
    <row r="18" spans="2:16" ht="15.75" hidden="1" customHeight="1" outlineLevel="1">
      <c r="B18" s="187"/>
      <c r="C18" s="325" t="s">
        <v>30</v>
      </c>
      <c r="D18" s="325"/>
      <c r="E18" s="189"/>
      <c r="F18" s="328" t="s">
        <v>31</v>
      </c>
      <c r="G18" s="328"/>
      <c r="H18" s="328"/>
    </row>
    <row r="19" spans="2:16" ht="15.75" hidden="1" customHeight="1" outlineLevel="1">
      <c r="B19" s="187"/>
      <c r="C19" s="325" t="s">
        <v>37</v>
      </c>
      <c r="D19" s="325"/>
      <c r="E19" s="189"/>
      <c r="F19" s="328" t="s">
        <v>49</v>
      </c>
      <c r="G19" s="328"/>
      <c r="H19" s="328"/>
    </row>
    <row r="20" spans="2:16" ht="15.75" hidden="1" customHeight="1" outlineLevel="1">
      <c r="B20" s="187"/>
      <c r="C20" s="329" t="s">
        <v>159</v>
      </c>
      <c r="D20" s="329"/>
      <c r="E20" s="189"/>
      <c r="F20" s="328" t="s">
        <v>50</v>
      </c>
      <c r="G20" s="328"/>
      <c r="H20" s="328"/>
    </row>
    <row r="21" spans="2:16" ht="15.75" hidden="1" customHeight="1" outlineLevel="1">
      <c r="B21" s="187"/>
      <c r="C21" s="329" t="s">
        <v>160</v>
      </c>
      <c r="D21" s="329"/>
      <c r="E21" s="189"/>
      <c r="F21" s="328" t="s">
        <v>158</v>
      </c>
      <c r="G21" s="328"/>
      <c r="H21" s="328"/>
    </row>
    <row r="22" spans="2:16" ht="15.75" hidden="1" customHeight="1" outlineLevel="1">
      <c r="B22" s="187"/>
      <c r="C22" s="324" t="s">
        <v>35</v>
      </c>
      <c r="D22" s="324"/>
      <c r="E22" s="189"/>
      <c r="F22" s="328">
        <v>112</v>
      </c>
      <c r="G22" s="328"/>
      <c r="H22" s="328"/>
    </row>
    <row r="23" spans="2:16" ht="15.75" customHeight="1" collapsed="1">
      <c r="B23" s="57"/>
      <c r="C23" s="60"/>
      <c r="D23" s="60"/>
      <c r="E23" s="59"/>
      <c r="F23" s="60"/>
      <c r="G23" s="60"/>
      <c r="H23" s="59"/>
    </row>
    <row r="24" spans="2:16" ht="15.75" customHeight="1" outlineLevel="1">
      <c r="B24" s="227" t="s">
        <v>39</v>
      </c>
      <c r="C24" s="228" t="s">
        <v>44</v>
      </c>
      <c r="D24" s="228"/>
      <c r="E24" s="230" t="s">
        <v>1</v>
      </c>
      <c r="F24" s="228" t="s">
        <v>1</v>
      </c>
      <c r="G24" s="228" t="s">
        <v>40</v>
      </c>
      <c r="H24" s="230" t="s">
        <v>41</v>
      </c>
    </row>
    <row r="25" spans="2:16" ht="15.75" customHeight="1" outlineLevel="1">
      <c r="B25" s="283">
        <v>1021</v>
      </c>
      <c r="C25" s="264" t="s">
        <v>133</v>
      </c>
      <c r="D25" s="264"/>
      <c r="E25" s="265">
        <v>2796</v>
      </c>
      <c r="F25" s="203">
        <f>E25*'Прайс-лист'!I3*(1-'Прайс-лист'!$E$3)</f>
        <v>71577.600000000006</v>
      </c>
      <c r="G25" s="283"/>
      <c r="H25" s="245">
        <f>F25</f>
        <v>71577.600000000006</v>
      </c>
    </row>
    <row r="26" spans="2:16" ht="15.75" hidden="1" customHeight="1" outlineLevel="2">
      <c r="B26" s="214"/>
      <c r="C26" s="17" t="s">
        <v>343</v>
      </c>
      <c r="D26" s="17"/>
      <c r="E26" s="17"/>
      <c r="F26" s="17"/>
      <c r="G26" s="17"/>
      <c r="H26" s="17"/>
    </row>
    <row r="27" spans="2:16" ht="286.5" hidden="1" customHeight="1" outlineLevel="2">
      <c r="B27" s="206"/>
      <c r="C27" s="319" t="s">
        <v>593</v>
      </c>
      <c r="D27" s="319"/>
      <c r="E27" s="319"/>
      <c r="F27" s="319"/>
      <c r="G27" s="319"/>
      <c r="H27" s="319"/>
    </row>
    <row r="28" spans="2:16" ht="15.75" customHeight="1" outlineLevel="1" collapsed="1">
      <c r="B28" s="178"/>
      <c r="C28" s="17" t="s">
        <v>381</v>
      </c>
      <c r="D28" s="17"/>
      <c r="E28" s="17"/>
      <c r="F28" s="17"/>
      <c r="G28" s="17"/>
      <c r="H28" s="17"/>
      <c r="I28" s="178"/>
      <c r="J28" s="178"/>
      <c r="K28" s="178"/>
      <c r="L28" s="178"/>
      <c r="M28" s="178"/>
      <c r="N28" s="65"/>
      <c r="O28" s="65"/>
      <c r="P28" s="178"/>
    </row>
    <row r="29" spans="2:16" ht="15.75" customHeight="1" outlineLevel="1">
      <c r="B29" s="289">
        <v>2472</v>
      </c>
      <c r="C29" s="287" t="s">
        <v>3</v>
      </c>
      <c r="D29" s="208" t="s">
        <v>281</v>
      </c>
      <c r="E29" s="253">
        <v>143</v>
      </c>
      <c r="F29" s="203">
        <f>E29*'Прайс-лист'!I3*(1-'Прайс-лист'!$E$3)</f>
        <v>3660.8</v>
      </c>
      <c r="G29" s="205">
        <v>0</v>
      </c>
      <c r="H29" s="204">
        <f t="shared" ref="H29:H34" si="0">F29*G29</f>
        <v>0</v>
      </c>
      <c r="I29" s="178"/>
      <c r="J29" s="123" t="s">
        <v>281</v>
      </c>
      <c r="K29" s="123" t="s">
        <v>281</v>
      </c>
      <c r="L29" s="123" t="s">
        <v>281</v>
      </c>
      <c r="M29" s="123" t="s">
        <v>281</v>
      </c>
      <c r="N29" s="123" t="s">
        <v>427</v>
      </c>
      <c r="O29" s="123" t="s">
        <v>281</v>
      </c>
      <c r="P29" s="178"/>
    </row>
    <row r="30" spans="2:16" ht="15.75" customHeight="1" outlineLevel="1">
      <c r="B30" s="244"/>
      <c r="C30" s="281" t="s">
        <v>479</v>
      </c>
      <c r="D30" s="221" t="s">
        <v>281</v>
      </c>
      <c r="E30" s="253">
        <v>23</v>
      </c>
      <c r="F30" s="203">
        <f>E30*'Прайс-лист'!I3*(1-'Прайс-лист'!$E$3)</f>
        <v>588.80000000000007</v>
      </c>
      <c r="G30" s="205">
        <v>0</v>
      </c>
      <c r="H30" s="204">
        <f t="shared" si="0"/>
        <v>0</v>
      </c>
      <c r="I30" s="178"/>
      <c r="J30" s="125" t="s">
        <v>482</v>
      </c>
      <c r="K30" s="127" t="s">
        <v>478</v>
      </c>
      <c r="L30" s="127" t="s">
        <v>563</v>
      </c>
      <c r="M30" s="149" t="s">
        <v>417</v>
      </c>
      <c r="N30" s="149" t="s">
        <v>421</v>
      </c>
      <c r="O30" s="127" t="s">
        <v>400</v>
      </c>
      <c r="P30" s="178"/>
    </row>
    <row r="31" spans="2:16" ht="15.75" customHeight="1" outlineLevel="1">
      <c r="B31" s="289"/>
      <c r="C31" s="281" t="s">
        <v>491</v>
      </c>
      <c r="D31" s="221" t="s">
        <v>281</v>
      </c>
      <c r="E31" s="253">
        <v>1041</v>
      </c>
      <c r="F31" s="203">
        <f>E31*'Прайс-лист'!I3*(1-'Прайс-лист'!$E$3)</f>
        <v>26649.600000000002</v>
      </c>
      <c r="G31" s="205">
        <v>0</v>
      </c>
      <c r="H31" s="204">
        <f t="shared" si="0"/>
        <v>0</v>
      </c>
      <c r="I31" s="178"/>
      <c r="J31" s="125" t="s">
        <v>484</v>
      </c>
      <c r="K31" s="123" t="s">
        <v>475</v>
      </c>
      <c r="L31" s="125" t="s">
        <v>464</v>
      </c>
      <c r="M31" s="149" t="s">
        <v>418</v>
      </c>
      <c r="N31" s="149" t="s">
        <v>422</v>
      </c>
      <c r="O31" s="123" t="s">
        <v>399</v>
      </c>
      <c r="P31" s="178"/>
    </row>
    <row r="32" spans="2:16" ht="15.75" customHeight="1" outlineLevel="1">
      <c r="B32" s="289">
        <v>2004</v>
      </c>
      <c r="C32" s="280" t="s">
        <v>283</v>
      </c>
      <c r="D32" s="221" t="s">
        <v>281</v>
      </c>
      <c r="E32" s="253">
        <v>0</v>
      </c>
      <c r="F32" s="203">
        <f>E32*'Прайс-лист'!I3*(1-'Прайс-лист'!$E$3)</f>
        <v>0</v>
      </c>
      <c r="G32" s="205">
        <v>0</v>
      </c>
      <c r="H32" s="204">
        <f t="shared" si="0"/>
        <v>0</v>
      </c>
      <c r="I32" s="178"/>
      <c r="J32" s="125" t="s">
        <v>383</v>
      </c>
      <c r="K32" s="130" t="s">
        <v>476</v>
      </c>
      <c r="L32" s="124"/>
      <c r="M32" s="142"/>
      <c r="N32" s="149" t="s">
        <v>423</v>
      </c>
      <c r="O32" s="126"/>
      <c r="P32" s="178"/>
    </row>
    <row r="33" spans="1:16" ht="15.75" customHeight="1" outlineLevel="1">
      <c r="B33" s="289">
        <v>3050</v>
      </c>
      <c r="C33" s="280" t="s">
        <v>282</v>
      </c>
      <c r="D33" s="221" t="s">
        <v>281</v>
      </c>
      <c r="E33" s="253">
        <v>23</v>
      </c>
      <c r="F33" s="203">
        <f>E33*'Прайс-лист'!I3*(1-'Прайс-лист'!$E$3)</f>
        <v>588.80000000000007</v>
      </c>
      <c r="G33" s="205">
        <v>0</v>
      </c>
      <c r="H33" s="204">
        <f t="shared" si="0"/>
        <v>0</v>
      </c>
      <c r="I33" s="178"/>
      <c r="J33" s="127" t="s">
        <v>485</v>
      </c>
      <c r="K33" s="124" t="s">
        <v>481</v>
      </c>
      <c r="L33" s="130"/>
      <c r="M33" s="125"/>
      <c r="N33" s="149" t="s">
        <v>424</v>
      </c>
      <c r="O33" s="125"/>
      <c r="P33" s="178"/>
    </row>
    <row r="34" spans="1:16" ht="15.75" customHeight="1" outlineLevel="1">
      <c r="B34" s="284" t="s">
        <v>395</v>
      </c>
      <c r="C34" s="285" t="s">
        <v>398</v>
      </c>
      <c r="D34" s="221" t="s">
        <v>281</v>
      </c>
      <c r="E34" s="253">
        <v>0</v>
      </c>
      <c r="F34" s="203">
        <f>E34*'Прайс-лист'!I3*(1-'Прайс-лист'!$E$3)</f>
        <v>0</v>
      </c>
      <c r="G34" s="205">
        <v>0</v>
      </c>
      <c r="H34" s="204">
        <f t="shared" si="0"/>
        <v>0</v>
      </c>
      <c r="I34" s="178"/>
      <c r="J34" s="127" t="s">
        <v>339</v>
      </c>
      <c r="K34" s="156"/>
      <c r="L34" s="130"/>
      <c r="M34" s="126"/>
      <c r="N34" s="149" t="s">
        <v>425</v>
      </c>
      <c r="O34" s="127"/>
      <c r="P34" s="178"/>
    </row>
    <row r="35" spans="1:16" ht="15.75" customHeight="1" outlineLevel="1">
      <c r="B35" s="178"/>
      <c r="C35" s="219" t="s">
        <v>4</v>
      </c>
      <c r="D35" s="219"/>
      <c r="E35" s="219"/>
      <c r="F35" s="219"/>
      <c r="G35" s="219"/>
      <c r="H35" s="219"/>
      <c r="I35" s="178"/>
      <c r="J35" s="127"/>
      <c r="K35" s="127"/>
      <c r="L35" s="127"/>
      <c r="M35" s="126"/>
      <c r="N35" s="149"/>
      <c r="O35" s="127"/>
      <c r="P35" s="178"/>
    </row>
    <row r="36" spans="1:16" ht="15.75" customHeight="1" outlineLevel="1">
      <c r="A36" s="355"/>
      <c r="B36" s="289">
        <v>4144</v>
      </c>
      <c r="C36" s="211" t="s">
        <v>428</v>
      </c>
      <c r="D36" s="211"/>
      <c r="E36" s="263">
        <v>23</v>
      </c>
      <c r="F36" s="203">
        <f>E36*'Прайс-лист'!I3*(1-'Прайс-лист'!$E$3)</f>
        <v>588.80000000000007</v>
      </c>
      <c r="G36" s="205">
        <v>0</v>
      </c>
      <c r="H36" s="204">
        <f>F36*G36</f>
        <v>0</v>
      </c>
      <c r="I36" s="178"/>
      <c r="J36" s="178"/>
      <c r="K36" s="178"/>
      <c r="L36" s="178"/>
      <c r="M36" s="178"/>
      <c r="N36" s="130"/>
      <c r="O36" s="130"/>
      <c r="P36" s="178"/>
    </row>
    <row r="37" spans="1:16" ht="15.75" customHeight="1" outlineLevel="1">
      <c r="A37" s="355"/>
      <c r="B37" s="289">
        <v>2401</v>
      </c>
      <c r="C37" s="280" t="s">
        <v>46</v>
      </c>
      <c r="D37" s="280"/>
      <c r="E37" s="253">
        <v>141</v>
      </c>
      <c r="F37" s="203">
        <f>E37*'Прайс-лист'!I3*(1-'Прайс-лист'!$E$3)</f>
        <v>3609.6000000000004</v>
      </c>
      <c r="G37" s="262">
        <v>0</v>
      </c>
      <c r="H37" s="245">
        <f t="shared" ref="H37:H47" si="1">F37*G37</f>
        <v>0</v>
      </c>
    </row>
    <row r="38" spans="1:16" ht="15.75" customHeight="1" outlineLevel="1">
      <c r="A38" s="355"/>
      <c r="B38" s="289">
        <v>2133</v>
      </c>
      <c r="C38" s="280" t="s">
        <v>442</v>
      </c>
      <c r="D38" s="280"/>
      <c r="E38" s="253">
        <v>177</v>
      </c>
      <c r="F38" s="203">
        <f>E38*'Прайс-лист'!I3*(1-'Прайс-лист'!$E$3)</f>
        <v>4531.2</v>
      </c>
      <c r="G38" s="205">
        <v>0</v>
      </c>
      <c r="H38" s="204">
        <f t="shared" si="1"/>
        <v>0</v>
      </c>
    </row>
    <row r="39" spans="1:16" ht="15.75" customHeight="1" outlineLevel="1">
      <c r="A39" s="355"/>
      <c r="B39" s="289">
        <v>2420</v>
      </c>
      <c r="C39" s="280" t="s">
        <v>47</v>
      </c>
      <c r="D39" s="280"/>
      <c r="E39" s="265">
        <v>420</v>
      </c>
      <c r="F39" s="203">
        <f>E39*'Прайс-лист'!I3*(1-'Прайс-лист'!$E$3)</f>
        <v>10752</v>
      </c>
      <c r="G39" s="262">
        <v>0</v>
      </c>
      <c r="H39" s="245">
        <f>F39*G39</f>
        <v>0</v>
      </c>
    </row>
    <row r="40" spans="1:16" ht="15.75" customHeight="1" outlineLevel="1">
      <c r="A40" s="355"/>
      <c r="B40" s="289">
        <v>2905</v>
      </c>
      <c r="C40" s="280" t="s">
        <v>6</v>
      </c>
      <c r="D40" s="280"/>
      <c r="E40" s="265">
        <v>95</v>
      </c>
      <c r="F40" s="203">
        <f>E40*'Прайс-лист'!I3*(1-'Прайс-лист'!$E$3)</f>
        <v>2432</v>
      </c>
      <c r="G40" s="262">
        <v>0</v>
      </c>
      <c r="H40" s="245">
        <f t="shared" si="1"/>
        <v>0</v>
      </c>
    </row>
    <row r="41" spans="1:16" ht="15.75" customHeight="1" outlineLevel="1">
      <c r="A41" s="355"/>
      <c r="B41" s="289">
        <v>2906</v>
      </c>
      <c r="C41" s="280" t="s">
        <v>67</v>
      </c>
      <c r="D41" s="280"/>
      <c r="E41" s="265">
        <v>120</v>
      </c>
      <c r="F41" s="203">
        <f>E41*'Прайс-лист'!I3*(1-'Прайс-лист'!$E$3)</f>
        <v>3072</v>
      </c>
      <c r="G41" s="262">
        <v>0</v>
      </c>
      <c r="H41" s="245">
        <f t="shared" si="1"/>
        <v>0</v>
      </c>
    </row>
    <row r="42" spans="1:16" ht="15.75" customHeight="1" outlineLevel="1">
      <c r="A42" s="355"/>
      <c r="B42" s="289">
        <v>2804</v>
      </c>
      <c r="C42" s="280" t="s">
        <v>8</v>
      </c>
      <c r="D42" s="280"/>
      <c r="E42" s="265">
        <v>174</v>
      </c>
      <c r="F42" s="203">
        <f>E42*'Прайс-лист'!I3*(1-'Прайс-лист'!$E$3)</f>
        <v>4454.4000000000005</v>
      </c>
      <c r="G42" s="262">
        <v>0</v>
      </c>
      <c r="H42" s="245">
        <f t="shared" si="1"/>
        <v>0</v>
      </c>
    </row>
    <row r="43" spans="1:16" ht="15.75" customHeight="1" outlineLevel="1">
      <c r="A43" s="355"/>
      <c r="B43" s="289">
        <v>280401</v>
      </c>
      <c r="C43" s="280" t="s">
        <v>284</v>
      </c>
      <c r="D43" s="280"/>
      <c r="E43" s="265">
        <v>174</v>
      </c>
      <c r="F43" s="203">
        <f>E43*'Прайс-лист'!I3*(1-'Прайс-лист'!$E$3)</f>
        <v>4454.4000000000005</v>
      </c>
      <c r="G43" s="262">
        <v>0</v>
      </c>
      <c r="H43" s="245">
        <f t="shared" si="1"/>
        <v>0</v>
      </c>
    </row>
    <row r="44" spans="1:16" ht="15.75" customHeight="1" outlineLevel="1">
      <c r="A44" s="355"/>
      <c r="B44" s="289">
        <v>2848</v>
      </c>
      <c r="C44" s="280" t="s">
        <v>72</v>
      </c>
      <c r="D44" s="280"/>
      <c r="E44" s="265">
        <v>69</v>
      </c>
      <c r="F44" s="203">
        <f>E44*'Прайс-лист'!I3*(1-'Прайс-лист'!$E$3)</f>
        <v>1766.4</v>
      </c>
      <c r="G44" s="262">
        <v>0</v>
      </c>
      <c r="H44" s="245">
        <f t="shared" si="1"/>
        <v>0</v>
      </c>
    </row>
    <row r="45" spans="1:16" ht="15.75" customHeight="1" outlineLevel="1">
      <c r="A45" s="355"/>
      <c r="B45" s="289">
        <v>2849</v>
      </c>
      <c r="C45" s="280" t="s">
        <v>73</v>
      </c>
      <c r="D45" s="280"/>
      <c r="E45" s="265">
        <v>77</v>
      </c>
      <c r="F45" s="203">
        <f>E45*'Прайс-лист'!I3*(1-'Прайс-лист'!$E$3)</f>
        <v>1971.2</v>
      </c>
      <c r="G45" s="262">
        <v>0</v>
      </c>
      <c r="H45" s="245">
        <f t="shared" si="1"/>
        <v>0</v>
      </c>
    </row>
    <row r="46" spans="1:16" ht="15.75" customHeight="1" outlineLevel="1">
      <c r="A46" s="355"/>
      <c r="B46" s="289">
        <v>2390</v>
      </c>
      <c r="C46" s="207" t="s">
        <v>564</v>
      </c>
      <c r="D46" s="280"/>
      <c r="E46" s="265">
        <v>401</v>
      </c>
      <c r="F46" s="203">
        <f>E46*'Прайс-лист'!I3*(1-'Прайс-лист'!$E$3)</f>
        <v>10265.6</v>
      </c>
      <c r="G46" s="262">
        <v>0</v>
      </c>
      <c r="H46" s="245">
        <f t="shared" si="1"/>
        <v>0</v>
      </c>
    </row>
    <row r="47" spans="1:16" ht="15.75" customHeight="1" outlineLevel="1">
      <c r="A47" s="355"/>
      <c r="B47" s="289">
        <v>2395</v>
      </c>
      <c r="C47" s="207" t="s">
        <v>567</v>
      </c>
      <c r="D47" s="280"/>
      <c r="E47" s="265">
        <v>564</v>
      </c>
      <c r="F47" s="203">
        <f>E47*'Прайс-лист'!I3*(1-'Прайс-лист'!$E$3)</f>
        <v>14438.400000000001</v>
      </c>
      <c r="G47" s="262">
        <v>0</v>
      </c>
      <c r="H47" s="245">
        <f t="shared" si="1"/>
        <v>0</v>
      </c>
    </row>
    <row r="48" spans="1:16" ht="15.75" customHeight="1" outlineLevel="1">
      <c r="B48" s="356"/>
      <c r="C48" s="38"/>
      <c r="D48" s="38"/>
      <c r="E48" s="1"/>
      <c r="F48" s="37"/>
      <c r="G48" s="17" t="s">
        <v>9</v>
      </c>
      <c r="H48" s="104">
        <f>SUM(H25:H47)</f>
        <v>71577.600000000006</v>
      </c>
    </row>
  </sheetData>
  <mergeCells count="42">
    <mergeCell ref="C13:D13"/>
    <mergeCell ref="C14:D14"/>
    <mergeCell ref="C15:D15"/>
    <mergeCell ref="P2:Q2"/>
    <mergeCell ref="B2:H2"/>
    <mergeCell ref="C8:D8"/>
    <mergeCell ref="C9:D9"/>
    <mergeCell ref="C10:D10"/>
    <mergeCell ref="C11:D11"/>
    <mergeCell ref="C12:D12"/>
    <mergeCell ref="C4:D4"/>
    <mergeCell ref="B3:H3"/>
    <mergeCell ref="C6:D6"/>
    <mergeCell ref="C5:D5"/>
    <mergeCell ref="C7:D7"/>
    <mergeCell ref="C16:D16"/>
    <mergeCell ref="C22:D22"/>
    <mergeCell ref="C17:D17"/>
    <mergeCell ref="F19:H19"/>
    <mergeCell ref="F20:H20"/>
    <mergeCell ref="F21:H21"/>
    <mergeCell ref="F22:H22"/>
    <mergeCell ref="C18:D18"/>
    <mergeCell ref="C19:D19"/>
    <mergeCell ref="C20:D20"/>
    <mergeCell ref="C21:D21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</mergeCells>
  <dataValidations count="6">
    <dataValidation type="list" allowBlank="1" showInputMessage="1" showErrorMessage="1" sqref="D33">
      <formula1>$N$29:$N$34</formula1>
    </dataValidation>
    <dataValidation type="list" allowBlank="1" showInputMessage="1" showErrorMessage="1" sqref="D32">
      <formula1>$M$29:$M$31</formula1>
    </dataValidation>
    <dataValidation type="list" allowBlank="1" showInputMessage="1" showErrorMessage="1" sqref="D31">
      <formula1>$L$29:$L$31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0">
      <formula1>$K$29:$K$33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3"/>
  </sheetPr>
  <dimension ref="A2:P45"/>
  <sheetViews>
    <sheetView showGridLines="0" zoomScaleNormal="100" workbookViewId="0">
      <pane ySplit="2" topLeftCell="A3" activePane="bottomLeft" state="frozen"/>
      <selection pane="bottomLeft" activeCell="C48" sqref="C48"/>
    </sheetView>
  </sheetViews>
  <sheetFormatPr defaultRowHeight="15.75" customHeight="1" outlineLevelRow="2" outlineLevelCol="1"/>
  <cols>
    <col min="1" max="1" width="3.7109375" style="350" customWidth="1"/>
    <col min="2" max="2" width="12.7109375" style="178" customWidth="1"/>
    <col min="3" max="3" width="80.7109375" style="350" customWidth="1"/>
    <col min="4" max="4" width="25.7109375" style="350" customWidth="1"/>
    <col min="5" max="5" width="11.140625" style="352" hidden="1" customWidth="1"/>
    <col min="6" max="6" width="15.7109375" style="352" customWidth="1"/>
    <col min="7" max="7" width="10.7109375" style="353" customWidth="1"/>
    <col min="8" max="8" width="15.7109375" style="352" customWidth="1"/>
    <col min="9" max="9" width="9.140625" style="350"/>
    <col min="10" max="14" width="15.7109375" style="350" hidden="1" customWidth="1" outlineLevel="1"/>
    <col min="15" max="15" width="9.140625" style="350" collapsed="1"/>
    <col min="16" max="16384" width="9.140625" style="350"/>
  </cols>
  <sheetData>
    <row r="2" spans="2:16" ht="15.75" customHeight="1">
      <c r="B2" s="330" t="s">
        <v>68</v>
      </c>
      <c r="C2" s="330"/>
      <c r="D2" s="330"/>
      <c r="E2" s="330"/>
      <c r="F2" s="330"/>
      <c r="G2" s="330"/>
      <c r="H2" s="330"/>
      <c r="O2" s="321" t="s">
        <v>430</v>
      </c>
      <c r="P2" s="321"/>
    </row>
    <row r="3" spans="2:16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6" ht="15.75" hidden="1" customHeight="1" outlineLevel="1">
      <c r="B4" s="187"/>
      <c r="C4" s="325" t="s">
        <v>16</v>
      </c>
      <c r="D4" s="325"/>
      <c r="E4" s="231"/>
      <c r="F4" s="331">
        <v>470</v>
      </c>
      <c r="G4" s="331"/>
      <c r="H4" s="331"/>
    </row>
    <row r="5" spans="2:16" ht="15.75" hidden="1" customHeight="1" outlineLevel="1">
      <c r="B5" s="187"/>
      <c r="C5" s="325" t="s">
        <v>17</v>
      </c>
      <c r="D5" s="325"/>
      <c r="E5" s="231"/>
      <c r="F5" s="331">
        <v>340</v>
      </c>
      <c r="G5" s="331"/>
      <c r="H5" s="331"/>
    </row>
    <row r="6" spans="2:16" ht="15.75" hidden="1" customHeight="1" outlineLevel="1">
      <c r="B6" s="187"/>
      <c r="C6" s="325" t="s">
        <v>18</v>
      </c>
      <c r="D6" s="325"/>
      <c r="E6" s="231"/>
      <c r="F6" s="331">
        <v>210</v>
      </c>
      <c r="G6" s="331"/>
      <c r="H6" s="331"/>
    </row>
    <row r="7" spans="2:16" ht="15.75" hidden="1" customHeight="1" outlineLevel="1">
      <c r="B7" s="187"/>
      <c r="C7" s="325" t="s">
        <v>19</v>
      </c>
      <c r="D7" s="325"/>
      <c r="E7" s="231"/>
      <c r="F7" s="331">
        <v>110</v>
      </c>
      <c r="G7" s="331"/>
      <c r="H7" s="331"/>
    </row>
    <row r="8" spans="2:16" ht="15.75" hidden="1" customHeight="1" outlineLevel="1">
      <c r="B8" s="187"/>
      <c r="C8" s="325" t="s">
        <v>20</v>
      </c>
      <c r="D8" s="325"/>
      <c r="E8" s="231"/>
      <c r="F8" s="331">
        <v>50</v>
      </c>
      <c r="G8" s="331"/>
      <c r="H8" s="331"/>
    </row>
    <row r="9" spans="2:16" ht="15.75" hidden="1" customHeight="1" outlineLevel="1">
      <c r="B9" s="187"/>
      <c r="C9" s="325" t="s">
        <v>36</v>
      </c>
      <c r="D9" s="325"/>
      <c r="E9" s="231"/>
      <c r="F9" s="331">
        <v>170</v>
      </c>
      <c r="G9" s="331"/>
      <c r="H9" s="331"/>
    </row>
    <row r="10" spans="2:16" ht="15.75" hidden="1" customHeight="1" outlineLevel="1">
      <c r="B10" s="187"/>
      <c r="C10" s="325" t="s">
        <v>21</v>
      </c>
      <c r="D10" s="325"/>
      <c r="E10" s="231"/>
      <c r="F10" s="331">
        <v>900</v>
      </c>
      <c r="G10" s="331"/>
      <c r="H10" s="331"/>
    </row>
    <row r="11" spans="2:16" ht="15.75" hidden="1" customHeight="1" outlineLevel="1">
      <c r="B11" s="187"/>
      <c r="C11" s="325" t="s">
        <v>22</v>
      </c>
      <c r="D11" s="325"/>
      <c r="E11" s="231"/>
      <c r="F11" s="331">
        <v>8</v>
      </c>
      <c r="G11" s="331"/>
      <c r="H11" s="331"/>
    </row>
    <row r="12" spans="2:16" ht="15.75" hidden="1" customHeight="1" outlineLevel="1">
      <c r="B12" s="187"/>
      <c r="C12" s="325" t="s">
        <v>23</v>
      </c>
      <c r="D12" s="325"/>
      <c r="E12" s="231"/>
      <c r="F12" s="331">
        <v>5</v>
      </c>
      <c r="G12" s="331"/>
      <c r="H12" s="331"/>
    </row>
    <row r="13" spans="2:16" ht="15.75" hidden="1" customHeight="1" outlineLevel="1">
      <c r="B13" s="187"/>
      <c r="C13" s="325" t="s">
        <v>24</v>
      </c>
      <c r="D13" s="325"/>
      <c r="E13" s="231"/>
      <c r="F13" s="331">
        <v>50</v>
      </c>
      <c r="G13" s="331"/>
      <c r="H13" s="331"/>
    </row>
    <row r="14" spans="2:16" ht="15.75" hidden="1" customHeight="1" outlineLevel="1">
      <c r="B14" s="187"/>
      <c r="C14" s="325" t="s">
        <v>25</v>
      </c>
      <c r="D14" s="325"/>
      <c r="E14" s="231"/>
      <c r="F14" s="331">
        <v>70</v>
      </c>
      <c r="G14" s="331"/>
      <c r="H14" s="331"/>
    </row>
    <row r="15" spans="2:16" ht="15.75" hidden="1" customHeight="1" outlineLevel="1">
      <c r="B15" s="187"/>
      <c r="C15" s="325" t="s">
        <v>26</v>
      </c>
      <c r="D15" s="325"/>
      <c r="E15" s="231"/>
      <c r="F15" s="331">
        <v>150</v>
      </c>
      <c r="G15" s="331"/>
      <c r="H15" s="331"/>
    </row>
    <row r="16" spans="2:16" ht="15.75" hidden="1" customHeight="1" outlineLevel="1">
      <c r="B16" s="187"/>
      <c r="C16" s="325" t="s">
        <v>27</v>
      </c>
      <c r="D16" s="325"/>
      <c r="E16" s="231"/>
      <c r="F16" s="331">
        <v>508</v>
      </c>
      <c r="G16" s="331"/>
      <c r="H16" s="331"/>
    </row>
    <row r="17" spans="2:14" ht="15.75" hidden="1" customHeight="1" outlineLevel="1">
      <c r="B17" s="187"/>
      <c r="C17" s="325" t="s">
        <v>28</v>
      </c>
      <c r="D17" s="325"/>
      <c r="E17" s="231"/>
      <c r="F17" s="331" t="s">
        <v>53</v>
      </c>
      <c r="G17" s="331"/>
      <c r="H17" s="331"/>
    </row>
    <row r="18" spans="2:14" ht="15.75" hidden="1" customHeight="1" outlineLevel="1">
      <c r="B18" s="187"/>
      <c r="C18" s="325" t="s">
        <v>30</v>
      </c>
      <c r="D18" s="325"/>
      <c r="E18" s="231"/>
      <c r="F18" s="331" t="s">
        <v>31</v>
      </c>
      <c r="G18" s="331"/>
      <c r="H18" s="331"/>
    </row>
    <row r="19" spans="2:14" ht="15.75" hidden="1" customHeight="1" outlineLevel="1">
      <c r="B19" s="187"/>
      <c r="C19" s="325" t="s">
        <v>37</v>
      </c>
      <c r="D19" s="325"/>
      <c r="E19" s="231"/>
      <c r="F19" s="331" t="s">
        <v>49</v>
      </c>
      <c r="G19" s="331"/>
      <c r="H19" s="331"/>
    </row>
    <row r="20" spans="2:14" ht="15.75" hidden="1" customHeight="1" outlineLevel="1">
      <c r="B20" s="187"/>
      <c r="C20" s="325" t="s">
        <v>33</v>
      </c>
      <c r="D20" s="325"/>
      <c r="E20" s="231"/>
      <c r="F20" s="331" t="s">
        <v>58</v>
      </c>
      <c r="G20" s="331"/>
      <c r="H20" s="331"/>
    </row>
    <row r="21" spans="2:14" ht="15.75" hidden="1" customHeight="1" outlineLevel="1">
      <c r="B21" s="187"/>
      <c r="C21" s="324" t="s">
        <v>35</v>
      </c>
      <c r="D21" s="324"/>
      <c r="E21" s="231"/>
      <c r="F21" s="328">
        <v>226</v>
      </c>
      <c r="G21" s="328"/>
      <c r="H21" s="328"/>
    </row>
    <row r="22" spans="2:14" ht="15.75" customHeight="1" collapsed="1">
      <c r="B22" s="57"/>
      <c r="C22" s="60"/>
      <c r="D22" s="60"/>
      <c r="E22" s="59"/>
      <c r="F22" s="60"/>
      <c r="G22" s="60"/>
      <c r="H22" s="59"/>
    </row>
    <row r="23" spans="2:14" ht="15.75" customHeight="1" outlineLevel="1">
      <c r="B23" s="227" t="s">
        <v>39</v>
      </c>
      <c r="C23" s="228" t="s">
        <v>44</v>
      </c>
      <c r="D23" s="228"/>
      <c r="E23" s="230" t="s">
        <v>1</v>
      </c>
      <c r="F23" s="228" t="s">
        <v>1</v>
      </c>
      <c r="G23" s="228" t="s">
        <v>40</v>
      </c>
      <c r="H23" s="230" t="s">
        <v>41</v>
      </c>
    </row>
    <row r="24" spans="2:14" ht="15.75" customHeight="1" outlineLevel="1">
      <c r="B24" s="289">
        <v>1150</v>
      </c>
      <c r="C24" s="287" t="s">
        <v>13</v>
      </c>
      <c r="D24" s="287"/>
      <c r="E24" s="266">
        <v>4354</v>
      </c>
      <c r="F24" s="203">
        <f>E24*'Прайс-лист'!I3*(1-'Прайс-лист'!$E$3)</f>
        <v>111462.40000000001</v>
      </c>
      <c r="G24" s="283"/>
      <c r="H24" s="245">
        <f>F24</f>
        <v>111462.40000000001</v>
      </c>
    </row>
    <row r="25" spans="2:14" ht="15.75" hidden="1" customHeight="1" outlineLevel="2">
      <c r="B25" s="214"/>
      <c r="C25" s="17" t="s">
        <v>343</v>
      </c>
      <c r="D25" s="17"/>
      <c r="E25" s="17"/>
      <c r="F25" s="17"/>
      <c r="G25" s="17"/>
      <c r="H25" s="17"/>
    </row>
    <row r="26" spans="2:14" ht="201.75" hidden="1" customHeight="1" outlineLevel="2">
      <c r="B26" s="206"/>
      <c r="C26" s="319" t="s">
        <v>594</v>
      </c>
      <c r="D26" s="319"/>
      <c r="E26" s="319"/>
      <c r="F26" s="319"/>
      <c r="G26" s="319"/>
      <c r="H26" s="319"/>
    </row>
    <row r="27" spans="2:14" ht="14.25" outlineLevel="1" collapsed="1">
      <c r="C27" s="17" t="s">
        <v>381</v>
      </c>
      <c r="D27" s="17"/>
      <c r="E27" s="17"/>
      <c r="F27" s="17"/>
      <c r="G27" s="17"/>
      <c r="H27" s="17"/>
    </row>
    <row r="28" spans="2:14" ht="15" outlineLevel="1">
      <c r="B28" s="289">
        <v>2473</v>
      </c>
      <c r="C28" s="287" t="s">
        <v>3</v>
      </c>
      <c r="D28" s="208" t="s">
        <v>281</v>
      </c>
      <c r="E28" s="245">
        <v>170</v>
      </c>
      <c r="F28" s="203">
        <f>E28*'Прайс-лист'!I3*(1-'Прайс-лист'!$E$3)</f>
        <v>4352</v>
      </c>
      <c r="G28" s="262">
        <v>0</v>
      </c>
      <c r="H28" s="245">
        <f>F28*G28</f>
        <v>0</v>
      </c>
      <c r="J28" s="123" t="s">
        <v>281</v>
      </c>
      <c r="K28" s="123" t="s">
        <v>281</v>
      </c>
      <c r="L28" s="123" t="s">
        <v>281</v>
      </c>
      <c r="M28" s="123" t="s">
        <v>281</v>
      </c>
      <c r="N28" s="123" t="s">
        <v>281</v>
      </c>
    </row>
    <row r="29" spans="2:14" ht="15" outlineLevel="1">
      <c r="B29" s="244"/>
      <c r="C29" s="281" t="s">
        <v>479</v>
      </c>
      <c r="D29" s="221" t="s">
        <v>281</v>
      </c>
      <c r="E29" s="245">
        <v>23</v>
      </c>
      <c r="F29" s="203">
        <f>E29*'Прайс-лист'!I3*(1-'Прайс-лист'!$E$3)</f>
        <v>588.80000000000007</v>
      </c>
      <c r="G29" s="262">
        <v>0</v>
      </c>
      <c r="H29" s="245">
        <f>F29*G29</f>
        <v>0</v>
      </c>
      <c r="J29" s="125" t="s">
        <v>337</v>
      </c>
      <c r="K29" s="127" t="s">
        <v>478</v>
      </c>
      <c r="L29" s="123" t="s">
        <v>339</v>
      </c>
      <c r="M29" s="127" t="s">
        <v>563</v>
      </c>
      <c r="N29" s="127" t="s">
        <v>466</v>
      </c>
    </row>
    <row r="30" spans="2:14" ht="15" outlineLevel="1">
      <c r="B30" s="289">
        <v>2120</v>
      </c>
      <c r="C30" s="281" t="s">
        <v>483</v>
      </c>
      <c r="D30" s="221" t="s">
        <v>281</v>
      </c>
      <c r="E30" s="245">
        <v>151</v>
      </c>
      <c r="F30" s="203">
        <f>E30*'Прайс-лист'!I3*(1-'Прайс-лист'!$E$3)</f>
        <v>3865.6000000000004</v>
      </c>
      <c r="G30" s="262">
        <v>0</v>
      </c>
      <c r="H30" s="245">
        <f>F30*G30</f>
        <v>0</v>
      </c>
      <c r="J30" s="125" t="s">
        <v>384</v>
      </c>
      <c r="K30" s="123" t="s">
        <v>475</v>
      </c>
      <c r="L30" s="125" t="s">
        <v>337</v>
      </c>
      <c r="M30" s="125" t="s">
        <v>464</v>
      </c>
      <c r="N30" s="125" t="s">
        <v>467</v>
      </c>
    </row>
    <row r="31" spans="2:14" ht="15" outlineLevel="1">
      <c r="B31" s="289"/>
      <c r="C31" s="281" t="s">
        <v>490</v>
      </c>
      <c r="D31" s="221" t="s">
        <v>281</v>
      </c>
      <c r="E31" s="245">
        <v>2486</v>
      </c>
      <c r="F31" s="203">
        <f>E31*'Прайс-лист'!I3*(1-'Прайс-лист'!$E$3)</f>
        <v>63641.600000000006</v>
      </c>
      <c r="G31" s="262">
        <v>0</v>
      </c>
      <c r="H31" s="245">
        <f>F31*G31</f>
        <v>0</v>
      </c>
      <c r="J31" s="125" t="s">
        <v>383</v>
      </c>
      <c r="K31" s="130" t="s">
        <v>476</v>
      </c>
      <c r="L31" s="124"/>
      <c r="M31" s="125" t="s">
        <v>465</v>
      </c>
      <c r="N31" s="125" t="s">
        <v>468</v>
      </c>
    </row>
    <row r="32" spans="2:14" ht="15" outlineLevel="1">
      <c r="B32" s="289"/>
      <c r="C32" s="281" t="s">
        <v>489</v>
      </c>
      <c r="D32" s="221" t="s">
        <v>281</v>
      </c>
      <c r="E32" s="245">
        <v>3356</v>
      </c>
      <c r="F32" s="203">
        <f>E32*'Прайс-лист'!I3*(1-'Прайс-лист'!$E$3)</f>
        <v>85913.600000000006</v>
      </c>
      <c r="G32" s="262">
        <v>0</v>
      </c>
      <c r="H32" s="245">
        <f>F32*G32</f>
        <v>0</v>
      </c>
      <c r="J32" s="127" t="s">
        <v>338</v>
      </c>
      <c r="K32" s="124" t="s">
        <v>481</v>
      </c>
      <c r="L32" s="130"/>
      <c r="M32" s="130"/>
      <c r="N32" s="130"/>
    </row>
    <row r="33" spans="1:14" ht="15" outlineLevel="1">
      <c r="C33" s="219" t="s">
        <v>4</v>
      </c>
      <c r="D33" s="219"/>
      <c r="E33" s="219"/>
      <c r="F33" s="219"/>
      <c r="G33" s="219"/>
      <c r="H33" s="219"/>
      <c r="J33" s="127" t="s">
        <v>339</v>
      </c>
      <c r="K33" s="156" t="s">
        <v>352</v>
      </c>
      <c r="L33" s="130"/>
      <c r="M33" s="130"/>
      <c r="N33" s="130"/>
    </row>
    <row r="34" spans="1:14" ht="15" outlineLevel="1">
      <c r="A34" s="182"/>
      <c r="B34" s="282">
        <v>4144</v>
      </c>
      <c r="C34" s="207" t="s">
        <v>428</v>
      </c>
      <c r="D34" s="211"/>
      <c r="E34" s="245">
        <v>23</v>
      </c>
      <c r="F34" s="203">
        <f>E34*'Прайс-лист'!I3*(1-'Прайс-лист'!$E$3)</f>
        <v>588.80000000000007</v>
      </c>
      <c r="G34" s="205">
        <v>0</v>
      </c>
      <c r="H34" s="204">
        <f t="shared" ref="H34:H44" si="0">F34*G34</f>
        <v>0</v>
      </c>
      <c r="J34" s="127"/>
      <c r="K34" s="156" t="s">
        <v>480</v>
      </c>
      <c r="L34" s="127"/>
      <c r="M34" s="127"/>
      <c r="N34" s="127"/>
    </row>
    <row r="35" spans="1:14" ht="14.25" outlineLevel="1">
      <c r="A35" s="182"/>
      <c r="B35" s="282">
        <v>2413</v>
      </c>
      <c r="C35" s="281" t="s">
        <v>317</v>
      </c>
      <c r="D35" s="280"/>
      <c r="E35" s="245">
        <v>362</v>
      </c>
      <c r="F35" s="203">
        <f>E35*'Прайс-лист'!I3*(1-'Прайс-лист'!$E$3)</f>
        <v>9267.2000000000007</v>
      </c>
      <c r="G35" s="262">
        <v>0</v>
      </c>
      <c r="H35" s="245">
        <f t="shared" si="0"/>
        <v>0</v>
      </c>
    </row>
    <row r="36" spans="1:14" ht="14.25" outlineLevel="1">
      <c r="A36" s="182"/>
      <c r="B36" s="282">
        <v>2338</v>
      </c>
      <c r="C36" s="281" t="s">
        <v>63</v>
      </c>
      <c r="D36" s="280"/>
      <c r="E36" s="245">
        <v>90</v>
      </c>
      <c r="F36" s="203">
        <f>E36*'Прайс-лист'!I3*(1-'Прайс-лист'!$E$3)</f>
        <v>2304</v>
      </c>
      <c r="G36" s="262">
        <v>0</v>
      </c>
      <c r="H36" s="245">
        <f t="shared" si="0"/>
        <v>0</v>
      </c>
    </row>
    <row r="37" spans="1:14" ht="14.25" outlineLevel="1">
      <c r="A37" s="182"/>
      <c r="B37" s="282">
        <v>2513</v>
      </c>
      <c r="C37" s="281" t="s">
        <v>574</v>
      </c>
      <c r="D37" s="280"/>
      <c r="E37" s="245">
        <v>827</v>
      </c>
      <c r="F37" s="203">
        <f>E37*'Прайс-лист'!I3*(1-'Прайс-лист'!$E$3)</f>
        <v>21171.200000000001</v>
      </c>
      <c r="G37" s="262">
        <v>0</v>
      </c>
      <c r="H37" s="245">
        <f t="shared" si="0"/>
        <v>0</v>
      </c>
    </row>
    <row r="38" spans="1:14" ht="14.25" outlineLevel="1">
      <c r="A38" s="182"/>
      <c r="B38" s="282">
        <v>2422</v>
      </c>
      <c r="C38" s="281" t="s">
        <v>47</v>
      </c>
      <c r="D38" s="280"/>
      <c r="E38" s="245">
        <v>510</v>
      </c>
      <c r="F38" s="203">
        <f>E38*'Прайс-лист'!I3*(1-'Прайс-лист'!$E$3)</f>
        <v>13056</v>
      </c>
      <c r="G38" s="262">
        <v>0</v>
      </c>
      <c r="H38" s="245">
        <f t="shared" si="0"/>
        <v>0</v>
      </c>
    </row>
    <row r="39" spans="1:14" ht="14.25" outlineLevel="1">
      <c r="A39" s="182"/>
      <c r="B39" s="282">
        <v>2911</v>
      </c>
      <c r="C39" s="281" t="s">
        <v>6</v>
      </c>
      <c r="D39" s="280"/>
      <c r="E39" s="245">
        <v>158</v>
      </c>
      <c r="F39" s="203">
        <f>E39*'Прайс-лист'!I3*(1-'Прайс-лист'!$E$3)</f>
        <v>4044.8</v>
      </c>
      <c r="G39" s="262">
        <v>0</v>
      </c>
      <c r="H39" s="245">
        <f t="shared" si="0"/>
        <v>0</v>
      </c>
    </row>
    <row r="40" spans="1:14" ht="14.25" outlineLevel="1">
      <c r="A40" s="182"/>
      <c r="B40" s="282">
        <v>2912</v>
      </c>
      <c r="C40" s="281" t="s">
        <v>67</v>
      </c>
      <c r="D40" s="280"/>
      <c r="E40" s="245">
        <v>203</v>
      </c>
      <c r="F40" s="203">
        <f>E40*'Прайс-лист'!I3*(1-'Прайс-лист'!$E$3)</f>
        <v>5196.8</v>
      </c>
      <c r="G40" s="262">
        <v>0</v>
      </c>
      <c r="H40" s="245">
        <f t="shared" si="0"/>
        <v>0</v>
      </c>
    </row>
    <row r="41" spans="1:14" ht="14.25" outlineLevel="1">
      <c r="A41" s="182"/>
      <c r="B41" s="282">
        <v>2880</v>
      </c>
      <c r="C41" s="281" t="s">
        <v>8</v>
      </c>
      <c r="D41" s="280"/>
      <c r="E41" s="245">
        <v>390</v>
      </c>
      <c r="F41" s="203">
        <f>E41*'Прайс-лист'!I3*(1-'Прайс-лист'!$E$3)</f>
        <v>9984</v>
      </c>
      <c r="G41" s="262">
        <v>0</v>
      </c>
      <c r="H41" s="245">
        <f t="shared" si="0"/>
        <v>0</v>
      </c>
    </row>
    <row r="42" spans="1:14" ht="14.25" outlineLevel="1">
      <c r="A42" s="182"/>
      <c r="B42" s="282">
        <v>288001</v>
      </c>
      <c r="C42" s="281" t="s">
        <v>284</v>
      </c>
      <c r="D42" s="280"/>
      <c r="E42" s="245">
        <v>390</v>
      </c>
      <c r="F42" s="203">
        <f>E42*'Прайс-лист'!I3*(1-'Прайс-лист'!$E$3)</f>
        <v>9984</v>
      </c>
      <c r="G42" s="262">
        <v>0</v>
      </c>
      <c r="H42" s="245">
        <f t="shared" si="0"/>
        <v>0</v>
      </c>
    </row>
    <row r="43" spans="1:14" ht="14.25" outlineLevel="1">
      <c r="A43" s="182"/>
      <c r="B43" s="282">
        <v>2392</v>
      </c>
      <c r="C43" s="207" t="s">
        <v>566</v>
      </c>
      <c r="D43" s="280"/>
      <c r="E43" s="245">
        <v>655</v>
      </c>
      <c r="F43" s="203">
        <f>E43*'Прайс-лист'!I3*(1-'Прайс-лист'!$E$3)</f>
        <v>16768</v>
      </c>
      <c r="G43" s="262">
        <v>0</v>
      </c>
      <c r="H43" s="245">
        <f t="shared" si="0"/>
        <v>0</v>
      </c>
    </row>
    <row r="44" spans="1:14" ht="14.25" outlineLevel="1">
      <c r="A44" s="182"/>
      <c r="B44" s="282">
        <v>2397</v>
      </c>
      <c r="C44" s="207" t="s">
        <v>569</v>
      </c>
      <c r="D44" s="280"/>
      <c r="E44" s="245">
        <v>926</v>
      </c>
      <c r="F44" s="203">
        <f>E44*'Прайс-лист'!I3*(1-'Прайс-лист'!$E$3)</f>
        <v>23705.600000000002</v>
      </c>
      <c r="G44" s="262">
        <v>0</v>
      </c>
      <c r="H44" s="245">
        <f t="shared" si="0"/>
        <v>0</v>
      </c>
    </row>
    <row r="45" spans="1:14" ht="14.25">
      <c r="B45" s="351"/>
      <c r="C45" s="42"/>
      <c r="D45" s="42"/>
      <c r="E45" s="16"/>
      <c r="F45" s="16"/>
      <c r="G45" s="11" t="s">
        <v>9</v>
      </c>
      <c r="H45" s="104">
        <f>SUM(H24:H44)</f>
        <v>111462.40000000001</v>
      </c>
    </row>
  </sheetData>
  <sortState ref="A34:J44">
    <sortCondition ref="A34"/>
  </sortState>
  <mergeCells count="40">
    <mergeCell ref="C11:D11"/>
    <mergeCell ref="O2:P2"/>
    <mergeCell ref="B2:H2"/>
    <mergeCell ref="C4:D4"/>
    <mergeCell ref="C5:D5"/>
    <mergeCell ref="B3:H3"/>
    <mergeCell ref="C6:D6"/>
    <mergeCell ref="C7:D7"/>
    <mergeCell ref="C8:D8"/>
    <mergeCell ref="C9:D9"/>
    <mergeCell ref="C10:D10"/>
    <mergeCell ref="F19:H19"/>
    <mergeCell ref="F20:H20"/>
    <mergeCell ref="F21:H21"/>
    <mergeCell ref="C12:D12"/>
    <mergeCell ref="C14:D14"/>
    <mergeCell ref="C15:D15"/>
    <mergeCell ref="C16:D16"/>
    <mergeCell ref="C13:D13"/>
    <mergeCell ref="C17:D17"/>
    <mergeCell ref="C18:D18"/>
    <mergeCell ref="C19:D19"/>
    <mergeCell ref="C20:D20"/>
    <mergeCell ref="C21:D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</mergeCells>
  <dataValidations count="5">
    <dataValidation type="list" allowBlank="1" showInputMessage="1" showErrorMessage="1" sqref="D28">
      <formula1>$J$28:$J$33</formula1>
    </dataValidation>
    <dataValidation type="list" showInputMessage="1" showErrorMessage="1" sqref="D30">
      <formula1>$L$28:$L$30</formula1>
    </dataValidation>
    <dataValidation type="list" allowBlank="1" showInputMessage="1" showErrorMessage="1" sqref="D29">
      <formula1>$K$28:$K$34</formula1>
    </dataValidation>
    <dataValidation type="list" allowBlank="1" showInputMessage="1" showErrorMessage="1" sqref="D32">
      <formula1>$N$28:$N$31</formula1>
    </dataValidation>
    <dataValidation type="list" showInputMessage="1" showErrorMessage="1" sqref="D31">
      <formula1>$M$28:$M$31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3"/>
  </sheetPr>
  <dimension ref="B2:P48"/>
  <sheetViews>
    <sheetView showGridLines="0" zoomScaleNormal="100" workbookViewId="0">
      <pane ySplit="2" topLeftCell="A3" activePane="bottomLeft" state="frozen"/>
      <selection pane="bottomLeft" activeCell="C52" sqref="C52"/>
    </sheetView>
  </sheetViews>
  <sheetFormatPr defaultRowHeight="15.75" customHeight="1" outlineLevelRow="2" outlineLevelCol="1"/>
  <cols>
    <col min="1" max="1" width="3.7109375" style="350" customWidth="1"/>
    <col min="2" max="2" width="12.7109375" style="178" customWidth="1"/>
    <col min="3" max="3" width="80.7109375" style="350" customWidth="1"/>
    <col min="4" max="4" width="25.7109375" style="350" customWidth="1"/>
    <col min="5" max="5" width="11.140625" style="350" hidden="1" customWidth="1"/>
    <col min="6" max="6" width="15.7109375" style="350" customWidth="1"/>
    <col min="7" max="7" width="10.7109375" style="350" customWidth="1"/>
    <col min="8" max="8" width="15.7109375" style="350" customWidth="1"/>
    <col min="9" max="9" width="9.140625" style="350"/>
    <col min="10" max="14" width="15.7109375" style="350" hidden="1" customWidth="1" outlineLevel="1"/>
    <col min="15" max="15" width="9.140625" style="350" collapsed="1"/>
    <col min="16" max="16384" width="9.140625" style="350"/>
  </cols>
  <sheetData>
    <row r="2" spans="2:16" ht="15.75" customHeight="1">
      <c r="B2" s="323" t="s">
        <v>64</v>
      </c>
      <c r="C2" s="323"/>
      <c r="D2" s="323"/>
      <c r="E2" s="323"/>
      <c r="F2" s="323"/>
      <c r="G2" s="323"/>
      <c r="H2" s="323"/>
      <c r="O2" s="321" t="s">
        <v>430</v>
      </c>
      <c r="P2" s="321"/>
    </row>
    <row r="3" spans="2:16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6" ht="15.75" hidden="1" customHeight="1" outlineLevel="1">
      <c r="B4" s="187"/>
      <c r="C4" s="325" t="s">
        <v>16</v>
      </c>
      <c r="D4" s="325"/>
      <c r="E4" s="231"/>
      <c r="F4" s="331">
        <v>420</v>
      </c>
      <c r="G4" s="331"/>
      <c r="H4" s="331"/>
    </row>
    <row r="5" spans="2:16" ht="15.75" hidden="1" customHeight="1" outlineLevel="1">
      <c r="B5" s="187"/>
      <c r="C5" s="325" t="s">
        <v>17</v>
      </c>
      <c r="D5" s="325"/>
      <c r="E5" s="231"/>
      <c r="F5" s="331">
        <v>310</v>
      </c>
      <c r="G5" s="331"/>
      <c r="H5" s="331"/>
    </row>
    <row r="6" spans="2:16" ht="15.75" hidden="1" customHeight="1" outlineLevel="1">
      <c r="B6" s="187"/>
      <c r="C6" s="325" t="s">
        <v>18</v>
      </c>
      <c r="D6" s="325"/>
      <c r="E6" s="231"/>
      <c r="F6" s="331">
        <v>195</v>
      </c>
      <c r="G6" s="331"/>
      <c r="H6" s="331"/>
    </row>
    <row r="7" spans="2:16" ht="15.75" hidden="1" customHeight="1" outlineLevel="1">
      <c r="B7" s="187"/>
      <c r="C7" s="325" t="s">
        <v>19</v>
      </c>
      <c r="D7" s="325"/>
      <c r="E7" s="231"/>
      <c r="F7" s="331">
        <v>101</v>
      </c>
      <c r="G7" s="331"/>
      <c r="H7" s="331"/>
    </row>
    <row r="8" spans="2:16" ht="15.75" hidden="1" customHeight="1" outlineLevel="1">
      <c r="B8" s="187"/>
      <c r="C8" s="325" t="s">
        <v>20</v>
      </c>
      <c r="D8" s="325"/>
      <c r="E8" s="231"/>
      <c r="F8" s="331">
        <v>46</v>
      </c>
      <c r="G8" s="331"/>
      <c r="H8" s="331"/>
    </row>
    <row r="9" spans="2:16" ht="15.75" hidden="1" customHeight="1" outlineLevel="1">
      <c r="B9" s="187"/>
      <c r="C9" s="325" t="s">
        <v>36</v>
      </c>
      <c r="D9" s="325"/>
      <c r="E9" s="231"/>
      <c r="F9" s="331">
        <v>115</v>
      </c>
      <c r="G9" s="331"/>
      <c r="H9" s="331"/>
    </row>
    <row r="10" spans="2:16" ht="15.75" hidden="1" customHeight="1" outlineLevel="1">
      <c r="B10" s="187"/>
      <c r="C10" s="325" t="s">
        <v>21</v>
      </c>
      <c r="D10" s="325"/>
      <c r="E10" s="231"/>
      <c r="F10" s="331">
        <v>700</v>
      </c>
      <c r="G10" s="331"/>
      <c r="H10" s="331"/>
    </row>
    <row r="11" spans="2:16" ht="15.75" hidden="1" customHeight="1" outlineLevel="1">
      <c r="B11" s="187"/>
      <c r="C11" s="325" t="s">
        <v>22</v>
      </c>
      <c r="D11" s="325"/>
      <c r="E11" s="231"/>
      <c r="F11" s="331">
        <v>6</v>
      </c>
      <c r="G11" s="331"/>
      <c r="H11" s="331"/>
    </row>
    <row r="12" spans="2:16" ht="15.75" hidden="1" customHeight="1" outlineLevel="1">
      <c r="B12" s="187"/>
      <c r="C12" s="325" t="s">
        <v>23</v>
      </c>
      <c r="D12" s="325"/>
      <c r="E12" s="231"/>
      <c r="F12" s="331">
        <v>3</v>
      </c>
      <c r="G12" s="331"/>
      <c r="H12" s="331"/>
    </row>
    <row r="13" spans="2:16" ht="15.75" hidden="1" customHeight="1" outlineLevel="1">
      <c r="B13" s="187"/>
      <c r="C13" s="325" t="s">
        <v>24</v>
      </c>
      <c r="D13" s="325"/>
      <c r="E13" s="231"/>
      <c r="F13" s="331">
        <v>40</v>
      </c>
      <c r="G13" s="331"/>
      <c r="H13" s="331"/>
    </row>
    <row r="14" spans="2:16" ht="15.75" hidden="1" customHeight="1" outlineLevel="1">
      <c r="B14" s="187"/>
      <c r="C14" s="325" t="s">
        <v>25</v>
      </c>
      <c r="D14" s="325"/>
      <c r="E14" s="231"/>
      <c r="F14" s="331">
        <v>50</v>
      </c>
      <c r="G14" s="331"/>
      <c r="H14" s="331"/>
    </row>
    <row r="15" spans="2:16" ht="15.75" hidden="1" customHeight="1" outlineLevel="1">
      <c r="B15" s="187"/>
      <c r="C15" s="325" t="s">
        <v>26</v>
      </c>
      <c r="D15" s="325"/>
      <c r="E15" s="231"/>
      <c r="F15" s="331">
        <v>115</v>
      </c>
      <c r="G15" s="331"/>
      <c r="H15" s="331"/>
    </row>
    <row r="16" spans="2:16" ht="15.75" hidden="1" customHeight="1" outlineLevel="1">
      <c r="B16" s="187"/>
      <c r="C16" s="325" t="s">
        <v>27</v>
      </c>
      <c r="D16" s="325"/>
      <c r="E16" s="231"/>
      <c r="F16" s="331" t="s">
        <v>52</v>
      </c>
      <c r="G16" s="331"/>
      <c r="H16" s="331"/>
    </row>
    <row r="17" spans="2:14" ht="15.75" hidden="1" customHeight="1" outlineLevel="1">
      <c r="B17" s="187"/>
      <c r="C17" s="325" t="s">
        <v>28</v>
      </c>
      <c r="D17" s="325"/>
      <c r="E17" s="231"/>
      <c r="F17" s="331" t="s">
        <v>53</v>
      </c>
      <c r="G17" s="331"/>
      <c r="H17" s="331"/>
    </row>
    <row r="18" spans="2:14" ht="15.75" hidden="1" customHeight="1" outlineLevel="1">
      <c r="B18" s="187"/>
      <c r="C18" s="325" t="s">
        <v>30</v>
      </c>
      <c r="D18" s="325"/>
      <c r="E18" s="231"/>
      <c r="F18" s="331" t="s">
        <v>31</v>
      </c>
      <c r="G18" s="331"/>
      <c r="H18" s="331"/>
    </row>
    <row r="19" spans="2:14" ht="15.75" hidden="1" customHeight="1" outlineLevel="1">
      <c r="B19" s="187"/>
      <c r="C19" s="325" t="s">
        <v>37</v>
      </c>
      <c r="D19" s="325"/>
      <c r="E19" s="231"/>
      <c r="F19" s="331" t="s">
        <v>49</v>
      </c>
      <c r="G19" s="331"/>
      <c r="H19" s="331"/>
    </row>
    <row r="20" spans="2:14" ht="15.75" hidden="1" customHeight="1" outlineLevel="1">
      <c r="B20" s="187"/>
      <c r="C20" s="325" t="s">
        <v>33</v>
      </c>
      <c r="D20" s="325"/>
      <c r="E20" s="231"/>
      <c r="F20" s="331" t="s">
        <v>57</v>
      </c>
      <c r="G20" s="331"/>
      <c r="H20" s="331"/>
    </row>
    <row r="21" spans="2:14" ht="15.75" hidden="1" customHeight="1" outlineLevel="1">
      <c r="B21" s="187"/>
      <c r="C21" s="324" t="s">
        <v>35</v>
      </c>
      <c r="D21" s="324"/>
      <c r="E21" s="231"/>
      <c r="F21" s="328">
        <v>178</v>
      </c>
      <c r="G21" s="328"/>
      <c r="H21" s="328"/>
    </row>
    <row r="22" spans="2:14" ht="15.75" customHeight="1" collapsed="1">
      <c r="B22" s="57"/>
      <c r="C22" s="60"/>
      <c r="D22" s="60"/>
      <c r="E22" s="59"/>
      <c r="F22" s="60"/>
      <c r="G22" s="60"/>
      <c r="H22" s="59"/>
    </row>
    <row r="23" spans="2:14" ht="15.75" customHeight="1" outlineLevel="1">
      <c r="B23" s="227" t="s">
        <v>39</v>
      </c>
      <c r="C23" s="228" t="s">
        <v>44</v>
      </c>
      <c r="D23" s="228"/>
      <c r="E23" s="230" t="s">
        <v>1</v>
      </c>
      <c r="F23" s="228" t="s">
        <v>1</v>
      </c>
      <c r="G23" s="228" t="s">
        <v>40</v>
      </c>
      <c r="H23" s="230" t="s">
        <v>41</v>
      </c>
    </row>
    <row r="24" spans="2:14" ht="15.75" customHeight="1" outlineLevel="1">
      <c r="B24" s="289">
        <v>1140</v>
      </c>
      <c r="C24" s="287" t="s">
        <v>13</v>
      </c>
      <c r="D24" s="287"/>
      <c r="E24" s="203">
        <v>3559</v>
      </c>
      <c r="F24" s="203">
        <f>E24*'Прайс-лист'!I3*(1-'Прайс-лист'!$E$3)</f>
        <v>91110.400000000009</v>
      </c>
      <c r="G24" s="289"/>
      <c r="H24" s="204">
        <f>F24</f>
        <v>91110.400000000009</v>
      </c>
    </row>
    <row r="25" spans="2:14" ht="15.75" hidden="1" customHeight="1" outlineLevel="2">
      <c r="B25" s="214"/>
      <c r="C25" s="17" t="s">
        <v>343</v>
      </c>
      <c r="D25" s="17"/>
      <c r="E25" s="17"/>
      <c r="F25" s="17"/>
      <c r="G25" s="17"/>
      <c r="H25" s="17"/>
    </row>
    <row r="26" spans="2:14" ht="204.75" hidden="1" customHeight="1" outlineLevel="2">
      <c r="B26" s="206"/>
      <c r="C26" s="361" t="s">
        <v>595</v>
      </c>
      <c r="D26" s="361"/>
      <c r="E26" s="361"/>
      <c r="F26" s="361"/>
      <c r="G26" s="361"/>
      <c r="H26" s="361"/>
    </row>
    <row r="27" spans="2:14" ht="15.75" customHeight="1" outlineLevel="1" collapsed="1">
      <c r="C27" s="17" t="s">
        <v>381</v>
      </c>
      <c r="D27" s="17"/>
      <c r="E27" s="17"/>
      <c r="F27" s="17"/>
      <c r="G27" s="17"/>
      <c r="H27" s="17"/>
    </row>
    <row r="28" spans="2:14" ht="15.75" customHeight="1" outlineLevel="1">
      <c r="B28" s="289">
        <v>2473</v>
      </c>
      <c r="C28" s="287" t="s">
        <v>3</v>
      </c>
      <c r="D28" s="208" t="s">
        <v>281</v>
      </c>
      <c r="E28" s="245">
        <v>170</v>
      </c>
      <c r="F28" s="203">
        <f>E28*'Прайс-лист'!I3*(1-'Прайс-лист'!$E$3)</f>
        <v>4352</v>
      </c>
      <c r="G28" s="262">
        <v>0</v>
      </c>
      <c r="H28" s="245">
        <f t="shared" ref="H28:H33" si="0">F28*G28</f>
        <v>0</v>
      </c>
      <c r="J28" s="123" t="s">
        <v>281</v>
      </c>
      <c r="K28" s="123" t="s">
        <v>281</v>
      </c>
      <c r="L28" s="123" t="s">
        <v>281</v>
      </c>
      <c r="M28" s="123" t="s">
        <v>281</v>
      </c>
      <c r="N28" s="123" t="s">
        <v>281</v>
      </c>
    </row>
    <row r="29" spans="2:14" ht="15.75" customHeight="1" outlineLevel="1">
      <c r="B29" s="244"/>
      <c r="C29" s="281" t="s">
        <v>479</v>
      </c>
      <c r="D29" s="221" t="s">
        <v>281</v>
      </c>
      <c r="E29" s="245">
        <v>23</v>
      </c>
      <c r="F29" s="203">
        <f>E29*'Прайс-лист'!I3*(1-'Прайс-лист'!$E$3)</f>
        <v>588.80000000000007</v>
      </c>
      <c r="G29" s="262">
        <v>0</v>
      </c>
      <c r="H29" s="245">
        <f t="shared" si="0"/>
        <v>0</v>
      </c>
      <c r="J29" s="125" t="s">
        <v>337</v>
      </c>
      <c r="K29" s="127" t="s">
        <v>478</v>
      </c>
      <c r="L29" s="123" t="s">
        <v>339</v>
      </c>
      <c r="M29" s="127" t="s">
        <v>563</v>
      </c>
      <c r="N29" s="127" t="s">
        <v>466</v>
      </c>
    </row>
    <row r="30" spans="2:14" ht="15.75" customHeight="1" outlineLevel="1">
      <c r="B30" s="289">
        <v>2126</v>
      </c>
      <c r="C30" s="281" t="s">
        <v>483</v>
      </c>
      <c r="D30" s="221" t="s">
        <v>281</v>
      </c>
      <c r="E30" s="245">
        <v>143</v>
      </c>
      <c r="F30" s="203">
        <f>E30*'Прайс-лист'!I3*(1-'Прайс-лист'!$E$3)</f>
        <v>3660.8</v>
      </c>
      <c r="G30" s="262">
        <v>0</v>
      </c>
      <c r="H30" s="245">
        <f t="shared" si="0"/>
        <v>0</v>
      </c>
      <c r="J30" s="125" t="s">
        <v>384</v>
      </c>
      <c r="K30" s="123" t="s">
        <v>475</v>
      </c>
      <c r="L30" s="125" t="s">
        <v>337</v>
      </c>
      <c r="M30" s="125" t="s">
        <v>464</v>
      </c>
      <c r="N30" s="125" t="s">
        <v>467</v>
      </c>
    </row>
    <row r="31" spans="2:14" ht="15.75" customHeight="1" outlineLevel="1">
      <c r="B31" s="289"/>
      <c r="C31" s="281" t="s">
        <v>490</v>
      </c>
      <c r="D31" s="221" t="s">
        <v>281</v>
      </c>
      <c r="E31" s="245">
        <v>2178</v>
      </c>
      <c r="F31" s="203">
        <f>E31*'Прайс-лист'!I3*(1-'Прайс-лист'!$E$3)</f>
        <v>55756.800000000003</v>
      </c>
      <c r="G31" s="262">
        <v>0</v>
      </c>
      <c r="H31" s="245">
        <f t="shared" si="0"/>
        <v>0</v>
      </c>
      <c r="J31" s="125" t="s">
        <v>383</v>
      </c>
      <c r="K31" s="130" t="s">
        <v>476</v>
      </c>
      <c r="L31" s="124"/>
      <c r="M31" s="125" t="s">
        <v>465</v>
      </c>
      <c r="N31" s="125" t="s">
        <v>468</v>
      </c>
    </row>
    <row r="32" spans="2:14" ht="15.75" customHeight="1" outlineLevel="1">
      <c r="B32" s="289"/>
      <c r="C32" s="281" t="s">
        <v>489</v>
      </c>
      <c r="D32" s="221" t="s">
        <v>281</v>
      </c>
      <c r="E32" s="245">
        <v>2961</v>
      </c>
      <c r="F32" s="203">
        <f>E32*'Прайс-лист'!I3*(1-'Прайс-лист'!$E$3)</f>
        <v>75801.600000000006</v>
      </c>
      <c r="G32" s="262">
        <v>0</v>
      </c>
      <c r="H32" s="245">
        <f t="shared" si="0"/>
        <v>0</v>
      </c>
      <c r="J32" s="127" t="s">
        <v>338</v>
      </c>
      <c r="K32" s="124" t="s">
        <v>481</v>
      </c>
      <c r="L32" s="130"/>
      <c r="M32" s="130"/>
      <c r="N32" s="130"/>
    </row>
    <row r="33" spans="2:14" ht="15.75" customHeight="1" outlineLevel="1">
      <c r="B33" s="289">
        <v>2142</v>
      </c>
      <c r="C33" s="280" t="s">
        <v>313</v>
      </c>
      <c r="D33" s="280"/>
      <c r="E33" s="204">
        <v>23</v>
      </c>
      <c r="F33" s="203">
        <f>E33*'Прайс-лист'!I3*(1-'Прайс-лист'!$E$3)</f>
        <v>588.80000000000007</v>
      </c>
      <c r="G33" s="205">
        <v>0</v>
      </c>
      <c r="H33" s="204">
        <f t="shared" si="0"/>
        <v>0</v>
      </c>
      <c r="J33" s="127" t="s">
        <v>339</v>
      </c>
      <c r="K33" s="156" t="s">
        <v>352</v>
      </c>
      <c r="L33" s="130"/>
      <c r="M33" s="130"/>
      <c r="N33" s="130"/>
    </row>
    <row r="34" spans="2:14" ht="15.75" customHeight="1" outlineLevel="1">
      <c r="C34" s="219" t="s">
        <v>4</v>
      </c>
      <c r="D34" s="219"/>
      <c r="E34" s="219"/>
      <c r="F34" s="219"/>
      <c r="G34" s="219"/>
      <c r="H34" s="219"/>
      <c r="J34" s="127"/>
      <c r="K34" s="156" t="s">
        <v>480</v>
      </c>
      <c r="L34" s="127"/>
      <c r="M34" s="127"/>
      <c r="N34" s="127"/>
    </row>
    <row r="35" spans="2:14" ht="15.75" customHeight="1" outlineLevel="1">
      <c r="B35" s="282">
        <v>4144</v>
      </c>
      <c r="C35" s="207" t="s">
        <v>428</v>
      </c>
      <c r="D35" s="211"/>
      <c r="E35" s="204">
        <v>23</v>
      </c>
      <c r="F35" s="203">
        <f>E35*'Прайс-лист'!I3*(1-'Прайс-лист'!$E$3)</f>
        <v>588.80000000000007</v>
      </c>
      <c r="G35" s="205">
        <v>0</v>
      </c>
      <c r="H35" s="204">
        <f>F35*G35</f>
        <v>0</v>
      </c>
    </row>
    <row r="36" spans="2:14" ht="15.75" customHeight="1" outlineLevel="1">
      <c r="B36" s="282">
        <v>2414</v>
      </c>
      <c r="C36" s="281" t="s">
        <v>317</v>
      </c>
      <c r="D36" s="280"/>
      <c r="E36" s="204">
        <v>231</v>
      </c>
      <c r="F36" s="203">
        <f>E36*'Прайс-лист'!I3*(1-'Прайс-лист'!$E$3)</f>
        <v>5913.6</v>
      </c>
      <c r="G36" s="205">
        <v>0</v>
      </c>
      <c r="H36" s="204">
        <f t="shared" ref="H36:H47" si="1">F36*G36</f>
        <v>0</v>
      </c>
    </row>
    <row r="37" spans="2:14" ht="15.75" customHeight="1" outlineLevel="1">
      <c r="B37" s="282">
        <v>2337</v>
      </c>
      <c r="C37" s="281" t="s">
        <v>63</v>
      </c>
      <c r="D37" s="280"/>
      <c r="E37" s="204">
        <v>69</v>
      </c>
      <c r="F37" s="203">
        <f>E37*'Прайс-лист'!I3*(1-'Прайс-лист'!$E$3)</f>
        <v>1766.4</v>
      </c>
      <c r="G37" s="205">
        <v>0</v>
      </c>
      <c r="H37" s="204">
        <f t="shared" si="1"/>
        <v>0</v>
      </c>
    </row>
    <row r="38" spans="2:14" ht="15.75" customHeight="1" outlineLevel="1">
      <c r="B38" s="282">
        <v>2344</v>
      </c>
      <c r="C38" s="281" t="s">
        <v>65</v>
      </c>
      <c r="D38" s="280"/>
      <c r="E38" s="204">
        <v>66</v>
      </c>
      <c r="F38" s="203">
        <f>E38*'Прайс-лист'!I3*(1-'Прайс-лист'!$E$3)</f>
        <v>1689.6000000000001</v>
      </c>
      <c r="G38" s="205">
        <v>0</v>
      </c>
      <c r="H38" s="204">
        <f t="shared" si="1"/>
        <v>0</v>
      </c>
    </row>
    <row r="39" spans="2:14" ht="15.75" customHeight="1" outlineLevel="1">
      <c r="B39" s="282">
        <v>2345</v>
      </c>
      <c r="C39" s="281" t="s">
        <v>66</v>
      </c>
      <c r="D39" s="280"/>
      <c r="E39" s="204">
        <v>66</v>
      </c>
      <c r="F39" s="203">
        <f>E39*'Прайс-лист'!I3*(1-'Прайс-лист'!$E$3)</f>
        <v>1689.6000000000001</v>
      </c>
      <c r="G39" s="205">
        <v>0</v>
      </c>
      <c r="H39" s="204">
        <f t="shared" si="1"/>
        <v>0</v>
      </c>
    </row>
    <row r="40" spans="2:14" ht="15.75" customHeight="1" outlineLevel="1">
      <c r="B40" s="282">
        <v>2509</v>
      </c>
      <c r="C40" s="281" t="s">
        <v>574</v>
      </c>
      <c r="D40" s="280"/>
      <c r="E40" s="204">
        <v>716</v>
      </c>
      <c r="F40" s="203">
        <f>E40*'Прайс-лист'!I3*(1-'Прайс-лист'!$E$3)</f>
        <v>18329.600000000002</v>
      </c>
      <c r="G40" s="205">
        <v>0</v>
      </c>
      <c r="H40" s="204">
        <f>F40*G40</f>
        <v>0</v>
      </c>
    </row>
    <row r="41" spans="2:14" ht="15.75" customHeight="1" outlineLevel="1">
      <c r="B41" s="282">
        <v>2421</v>
      </c>
      <c r="C41" s="281" t="s">
        <v>47</v>
      </c>
      <c r="D41" s="280"/>
      <c r="E41" s="204">
        <v>468</v>
      </c>
      <c r="F41" s="203">
        <f>E41*'Прайс-лист'!I3*(1-'Прайс-лист'!$E$3)</f>
        <v>11980.800000000001</v>
      </c>
      <c r="G41" s="205">
        <v>0</v>
      </c>
      <c r="H41" s="204">
        <f>F41*G41</f>
        <v>0</v>
      </c>
    </row>
    <row r="42" spans="2:14" ht="15.75" customHeight="1" outlineLevel="1">
      <c r="B42" s="282">
        <v>2941</v>
      </c>
      <c r="C42" s="281" t="s">
        <v>6</v>
      </c>
      <c r="D42" s="280"/>
      <c r="E42" s="204">
        <v>141</v>
      </c>
      <c r="F42" s="203">
        <f>E42*'Прайс-лист'!I3*(1-'Прайс-лист'!$E$3)</f>
        <v>3609.6000000000004</v>
      </c>
      <c r="G42" s="205">
        <v>0</v>
      </c>
      <c r="H42" s="204">
        <f t="shared" si="1"/>
        <v>0</v>
      </c>
    </row>
    <row r="43" spans="2:14" ht="15.75" customHeight="1" outlineLevel="1">
      <c r="B43" s="282">
        <v>2942</v>
      </c>
      <c r="C43" s="281" t="s">
        <v>67</v>
      </c>
      <c r="D43" s="280"/>
      <c r="E43" s="204">
        <v>175</v>
      </c>
      <c r="F43" s="203">
        <f>E43*'Прайс-лист'!I3*(1-'Прайс-лист'!$E$3)</f>
        <v>4480</v>
      </c>
      <c r="G43" s="205">
        <v>0</v>
      </c>
      <c r="H43" s="204">
        <f t="shared" si="1"/>
        <v>0</v>
      </c>
    </row>
    <row r="44" spans="2:14" ht="15.75" customHeight="1" outlineLevel="1">
      <c r="B44" s="282">
        <v>2877</v>
      </c>
      <c r="C44" s="281" t="s">
        <v>8</v>
      </c>
      <c r="D44" s="280"/>
      <c r="E44" s="204">
        <v>303</v>
      </c>
      <c r="F44" s="203">
        <f>E44*'Прайс-лист'!I3*(1-'Прайс-лист'!$E$3)</f>
        <v>7756.8</v>
      </c>
      <c r="G44" s="205">
        <v>0</v>
      </c>
      <c r="H44" s="204">
        <f t="shared" si="1"/>
        <v>0</v>
      </c>
    </row>
    <row r="45" spans="2:14" ht="15.75" customHeight="1" outlineLevel="1">
      <c r="B45" s="282">
        <v>287301</v>
      </c>
      <c r="C45" s="281" t="s">
        <v>284</v>
      </c>
      <c r="D45" s="280"/>
      <c r="E45" s="204">
        <v>303</v>
      </c>
      <c r="F45" s="203">
        <f>E45*'Прайс-лист'!I3*(1-'Прайс-лист'!$E$3)</f>
        <v>7756.8</v>
      </c>
      <c r="G45" s="205">
        <v>0</v>
      </c>
      <c r="H45" s="204">
        <f t="shared" si="1"/>
        <v>0</v>
      </c>
    </row>
    <row r="46" spans="2:14" ht="15.75" customHeight="1" outlineLevel="1">
      <c r="B46" s="282">
        <v>2391</v>
      </c>
      <c r="C46" s="281" t="s">
        <v>565</v>
      </c>
      <c r="D46" s="280"/>
      <c r="E46" s="203">
        <v>530</v>
      </c>
      <c r="F46" s="203">
        <f>E46*'Прайс-лист'!I3*(1-'Прайс-лист'!$E$3)</f>
        <v>13568</v>
      </c>
      <c r="G46" s="205">
        <v>0</v>
      </c>
      <c r="H46" s="204">
        <f t="shared" si="1"/>
        <v>0</v>
      </c>
    </row>
    <row r="47" spans="2:14" ht="15.75" customHeight="1" outlineLevel="1">
      <c r="B47" s="282">
        <v>2396</v>
      </c>
      <c r="C47" s="281" t="s">
        <v>568</v>
      </c>
      <c r="D47" s="280"/>
      <c r="E47" s="203">
        <v>710</v>
      </c>
      <c r="F47" s="203">
        <f>E47*'Прайс-лист'!I3*(1-'Прайс-лист'!$E$3)</f>
        <v>18176</v>
      </c>
      <c r="G47" s="205">
        <v>0</v>
      </c>
      <c r="H47" s="204">
        <f t="shared" si="1"/>
        <v>0</v>
      </c>
    </row>
    <row r="48" spans="2:14" ht="15.75" customHeight="1">
      <c r="B48" s="351"/>
      <c r="C48" s="42"/>
      <c r="D48" s="42"/>
      <c r="E48" s="16"/>
      <c r="F48" s="16"/>
      <c r="G48" s="11" t="s">
        <v>9</v>
      </c>
      <c r="H48" s="95">
        <f>SUM(H24:H47)</f>
        <v>91110.400000000009</v>
      </c>
    </row>
  </sheetData>
  <mergeCells count="40">
    <mergeCell ref="C19:D19"/>
    <mergeCell ref="C20:D20"/>
    <mergeCell ref="C21:D21"/>
    <mergeCell ref="O2:P2"/>
    <mergeCell ref="B2:H2"/>
    <mergeCell ref="B3:H3"/>
    <mergeCell ref="C4:D4"/>
    <mergeCell ref="C5:D5"/>
    <mergeCell ref="C6:D6"/>
    <mergeCell ref="C12:D12"/>
    <mergeCell ref="C13:D13"/>
    <mergeCell ref="C14:D14"/>
    <mergeCell ref="C17:D17"/>
    <mergeCell ref="C18:D18"/>
    <mergeCell ref="C15:D15"/>
    <mergeCell ref="C16:D16"/>
    <mergeCell ref="F16:H16"/>
    <mergeCell ref="F17:H17"/>
    <mergeCell ref="F18:H18"/>
    <mergeCell ref="C7:D7"/>
    <mergeCell ref="C8:D8"/>
    <mergeCell ref="C9:D9"/>
    <mergeCell ref="C10:D10"/>
    <mergeCell ref="C11:D11"/>
    <mergeCell ref="F19:H19"/>
    <mergeCell ref="F20:H20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</mergeCells>
  <dataValidations count="5">
    <dataValidation type="list" allowBlank="1" showInputMessage="1" showErrorMessage="1" sqref="D32">
      <formula1>$N$28:$N$31</formula1>
    </dataValidation>
    <dataValidation type="list" allowBlank="1" showInputMessage="1" showErrorMessage="1" sqref="D29">
      <formula1>$K$28:$K$34</formula1>
    </dataValidation>
    <dataValidation type="list" showInputMessage="1" showErrorMessage="1" sqref="D30">
      <formula1>$M$28:$M$30</formula1>
    </dataValidation>
    <dataValidation type="list" allowBlank="1" showInputMessage="1" showErrorMessage="1" sqref="D28">
      <formula1>$J$28:$J$33</formula1>
    </dataValidation>
    <dataValidation type="list" allowBlank="1" showInputMessage="1" showErrorMessage="1" sqref="D31">
      <formula1>$M$28:$M$31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3"/>
  </sheetPr>
  <dimension ref="A2:P47"/>
  <sheetViews>
    <sheetView showGridLines="0" zoomScaleNormal="100" workbookViewId="0">
      <pane ySplit="2" topLeftCell="A3" activePane="bottomLeft" state="frozen"/>
      <selection pane="bottomLeft" activeCell="C48" sqref="C48"/>
    </sheetView>
  </sheetViews>
  <sheetFormatPr defaultRowHeight="15.75" customHeight="1" outlineLevelRow="2" outlineLevelCol="1"/>
  <cols>
    <col min="1" max="1" width="3.7109375" style="350" customWidth="1"/>
    <col min="2" max="2" width="12.7109375" style="350" customWidth="1"/>
    <col min="3" max="3" width="80.7109375" style="350" customWidth="1"/>
    <col min="4" max="4" width="25.7109375" style="350" customWidth="1"/>
    <col min="5" max="5" width="11.140625" style="350" hidden="1" customWidth="1"/>
    <col min="6" max="6" width="15.7109375" style="350" customWidth="1"/>
    <col min="7" max="7" width="10.7109375" style="350" customWidth="1"/>
    <col min="8" max="8" width="15.7109375" style="350" customWidth="1"/>
    <col min="9" max="9" width="9.140625" style="350"/>
    <col min="10" max="14" width="15.7109375" style="350" hidden="1" customWidth="1" outlineLevel="1"/>
    <col min="15" max="15" width="9.140625" style="350" collapsed="1"/>
    <col min="16" max="16384" width="9.140625" style="350"/>
  </cols>
  <sheetData>
    <row r="2" spans="2:16" ht="15.75" customHeight="1">
      <c r="B2" s="332" t="s">
        <v>62</v>
      </c>
      <c r="C2" s="332"/>
      <c r="D2" s="332"/>
      <c r="E2" s="332"/>
      <c r="F2" s="332"/>
      <c r="G2" s="332"/>
      <c r="H2" s="332"/>
      <c r="O2" s="321" t="s">
        <v>430</v>
      </c>
      <c r="P2" s="321"/>
    </row>
    <row r="3" spans="2:16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6" ht="15.75" hidden="1" customHeight="1" outlineLevel="1">
      <c r="B4" s="187"/>
      <c r="C4" s="325" t="s">
        <v>16</v>
      </c>
      <c r="D4" s="325"/>
      <c r="E4" s="231"/>
      <c r="F4" s="331">
        <v>370</v>
      </c>
      <c r="G4" s="331"/>
      <c r="H4" s="331"/>
    </row>
    <row r="5" spans="2:16" ht="15.75" hidden="1" customHeight="1" outlineLevel="1">
      <c r="B5" s="187"/>
      <c r="C5" s="325" t="s">
        <v>17</v>
      </c>
      <c r="D5" s="325"/>
      <c r="E5" s="231"/>
      <c r="F5" s="331">
        <v>270</v>
      </c>
      <c r="G5" s="331"/>
      <c r="H5" s="331"/>
    </row>
    <row r="6" spans="2:16" ht="15.75" hidden="1" customHeight="1" outlineLevel="1">
      <c r="B6" s="187"/>
      <c r="C6" s="325" t="s">
        <v>18</v>
      </c>
      <c r="D6" s="325"/>
      <c r="E6" s="231"/>
      <c r="F6" s="331">
        <v>185</v>
      </c>
      <c r="G6" s="331"/>
      <c r="H6" s="331"/>
    </row>
    <row r="7" spans="2:16" ht="15.75" hidden="1" customHeight="1" outlineLevel="1">
      <c r="B7" s="187"/>
      <c r="C7" s="325" t="s">
        <v>19</v>
      </c>
      <c r="D7" s="325"/>
      <c r="E7" s="231"/>
      <c r="F7" s="331">
        <v>93</v>
      </c>
      <c r="G7" s="331"/>
      <c r="H7" s="331"/>
    </row>
    <row r="8" spans="2:16" ht="15.75" hidden="1" customHeight="1" outlineLevel="1">
      <c r="B8" s="187"/>
      <c r="C8" s="325" t="s">
        <v>20</v>
      </c>
      <c r="D8" s="325"/>
      <c r="E8" s="231"/>
      <c r="F8" s="331">
        <v>46</v>
      </c>
      <c r="G8" s="331"/>
      <c r="H8" s="331"/>
    </row>
    <row r="9" spans="2:16" ht="15.75" hidden="1" customHeight="1" outlineLevel="1">
      <c r="B9" s="187"/>
      <c r="C9" s="325" t="s">
        <v>36</v>
      </c>
      <c r="D9" s="325"/>
      <c r="E9" s="231"/>
      <c r="F9" s="331">
        <v>95</v>
      </c>
      <c r="G9" s="331"/>
      <c r="H9" s="331"/>
    </row>
    <row r="10" spans="2:16" ht="15.75" hidden="1" customHeight="1" outlineLevel="1">
      <c r="B10" s="187"/>
      <c r="C10" s="325" t="s">
        <v>21</v>
      </c>
      <c r="D10" s="325"/>
      <c r="E10" s="231"/>
      <c r="F10" s="331">
        <v>600</v>
      </c>
      <c r="G10" s="331"/>
      <c r="H10" s="331"/>
    </row>
    <row r="11" spans="2:16" ht="15.75" hidden="1" customHeight="1" outlineLevel="1">
      <c r="B11" s="187"/>
      <c r="C11" s="325" t="s">
        <v>22</v>
      </c>
      <c r="D11" s="325"/>
      <c r="E11" s="231"/>
      <c r="F11" s="331">
        <v>5</v>
      </c>
      <c r="G11" s="331"/>
      <c r="H11" s="331"/>
    </row>
    <row r="12" spans="2:16" ht="15.75" hidden="1" customHeight="1" outlineLevel="1">
      <c r="B12" s="187"/>
      <c r="C12" s="325" t="s">
        <v>23</v>
      </c>
      <c r="D12" s="325"/>
      <c r="E12" s="231"/>
      <c r="F12" s="331">
        <v>3</v>
      </c>
      <c r="G12" s="331"/>
      <c r="H12" s="331"/>
    </row>
    <row r="13" spans="2:16" ht="15.75" hidden="1" customHeight="1" outlineLevel="1">
      <c r="B13" s="187"/>
      <c r="C13" s="325" t="s">
        <v>24</v>
      </c>
      <c r="D13" s="325"/>
      <c r="E13" s="231"/>
      <c r="F13" s="331">
        <v>25</v>
      </c>
      <c r="G13" s="331"/>
      <c r="H13" s="331"/>
    </row>
    <row r="14" spans="2:16" ht="15.75" hidden="1" customHeight="1" outlineLevel="1">
      <c r="B14" s="187"/>
      <c r="C14" s="325" t="s">
        <v>25</v>
      </c>
      <c r="D14" s="325"/>
      <c r="E14" s="231"/>
      <c r="F14" s="331">
        <v>30</v>
      </c>
      <c r="G14" s="331"/>
      <c r="H14" s="331"/>
    </row>
    <row r="15" spans="2:16" ht="15.75" hidden="1" customHeight="1" outlineLevel="1">
      <c r="B15" s="187"/>
      <c r="C15" s="325" t="s">
        <v>26</v>
      </c>
      <c r="D15" s="325"/>
      <c r="E15" s="231"/>
      <c r="F15" s="331">
        <v>80</v>
      </c>
      <c r="G15" s="331"/>
      <c r="H15" s="331"/>
    </row>
    <row r="16" spans="2:16" ht="15.75" hidden="1" customHeight="1" outlineLevel="1">
      <c r="B16" s="187"/>
      <c r="C16" s="325" t="s">
        <v>27</v>
      </c>
      <c r="D16" s="325"/>
      <c r="E16" s="231"/>
      <c r="F16" s="331">
        <v>381</v>
      </c>
      <c r="G16" s="331"/>
      <c r="H16" s="331"/>
    </row>
    <row r="17" spans="2:14" ht="15.75" hidden="1" customHeight="1" outlineLevel="1">
      <c r="B17" s="187"/>
      <c r="C17" s="325" t="s">
        <v>28</v>
      </c>
      <c r="D17" s="325"/>
      <c r="E17" s="231"/>
      <c r="F17" s="331" t="s">
        <v>53</v>
      </c>
      <c r="G17" s="331"/>
      <c r="H17" s="331"/>
    </row>
    <row r="18" spans="2:14" ht="15.75" hidden="1" customHeight="1" outlineLevel="1">
      <c r="B18" s="187"/>
      <c r="C18" s="325" t="s">
        <v>30</v>
      </c>
      <c r="D18" s="325"/>
      <c r="E18" s="231"/>
      <c r="F18" s="331" t="s">
        <v>31</v>
      </c>
      <c r="G18" s="331"/>
      <c r="H18" s="331"/>
    </row>
    <row r="19" spans="2:14" ht="15.75" hidden="1" customHeight="1" outlineLevel="1">
      <c r="B19" s="187"/>
      <c r="C19" s="325" t="s">
        <v>37</v>
      </c>
      <c r="D19" s="325"/>
      <c r="E19" s="231"/>
      <c r="F19" s="331" t="s">
        <v>49</v>
      </c>
      <c r="G19" s="331"/>
      <c r="H19" s="331"/>
    </row>
    <row r="20" spans="2:14" ht="15.75" hidden="1" customHeight="1" outlineLevel="1">
      <c r="B20" s="187"/>
      <c r="C20" s="325" t="s">
        <v>33</v>
      </c>
      <c r="D20" s="325"/>
      <c r="E20" s="231"/>
      <c r="F20" s="331" t="s">
        <v>56</v>
      </c>
      <c r="G20" s="331"/>
      <c r="H20" s="331"/>
    </row>
    <row r="21" spans="2:14" ht="15.75" hidden="1" customHeight="1" outlineLevel="1">
      <c r="B21" s="187"/>
      <c r="C21" s="324" t="s">
        <v>35</v>
      </c>
      <c r="D21" s="324"/>
      <c r="E21" s="231"/>
      <c r="F21" s="328">
        <v>158</v>
      </c>
      <c r="G21" s="328"/>
      <c r="H21" s="328"/>
    </row>
    <row r="22" spans="2:14" ht="15.75" customHeight="1" collapsed="1">
      <c r="B22" s="57"/>
      <c r="C22" s="60"/>
      <c r="D22" s="60"/>
      <c r="E22" s="59"/>
      <c r="F22" s="60"/>
      <c r="G22" s="60"/>
      <c r="H22" s="59"/>
    </row>
    <row r="23" spans="2:14" ht="15.75" customHeight="1" outlineLevel="1">
      <c r="B23" s="227" t="s">
        <v>39</v>
      </c>
      <c r="C23" s="228" t="s">
        <v>44</v>
      </c>
      <c r="D23" s="228"/>
      <c r="E23" s="230" t="s">
        <v>1</v>
      </c>
      <c r="F23" s="228" t="s">
        <v>1</v>
      </c>
      <c r="G23" s="228" t="s">
        <v>40</v>
      </c>
      <c r="H23" s="230" t="s">
        <v>41</v>
      </c>
    </row>
    <row r="24" spans="2:14" ht="15.75" customHeight="1" outlineLevel="1">
      <c r="B24" s="289">
        <v>1130</v>
      </c>
      <c r="C24" s="287" t="s">
        <v>13</v>
      </c>
      <c r="D24" s="287"/>
      <c r="E24" s="203">
        <v>2963</v>
      </c>
      <c r="F24" s="203">
        <f>E24*'Прайс-лист'!I3*(1-'Прайс-лист'!$E$3)</f>
        <v>75852.800000000003</v>
      </c>
      <c r="G24" s="289"/>
      <c r="H24" s="203">
        <f>F24</f>
        <v>75852.800000000003</v>
      </c>
    </row>
    <row r="25" spans="2:14" ht="15.75" hidden="1" customHeight="1" outlineLevel="2">
      <c r="B25" s="214"/>
      <c r="C25" s="17" t="s">
        <v>343</v>
      </c>
      <c r="D25" s="17"/>
      <c r="E25" s="17"/>
      <c r="F25" s="17"/>
      <c r="G25" s="17"/>
      <c r="H25" s="17"/>
    </row>
    <row r="26" spans="2:14" ht="230.25" hidden="1" customHeight="1" outlineLevel="2">
      <c r="B26" s="206"/>
      <c r="C26" s="319" t="s">
        <v>596</v>
      </c>
      <c r="D26" s="319"/>
      <c r="E26" s="319"/>
      <c r="F26" s="319"/>
      <c r="G26" s="319"/>
      <c r="H26" s="319"/>
    </row>
    <row r="27" spans="2:14" ht="14.25" outlineLevel="1" collapsed="1">
      <c r="B27" s="178"/>
      <c r="C27" s="17" t="s">
        <v>381</v>
      </c>
      <c r="D27" s="17"/>
      <c r="E27" s="17"/>
      <c r="F27" s="17"/>
      <c r="G27" s="17"/>
      <c r="H27" s="17"/>
    </row>
    <row r="28" spans="2:14" ht="15" outlineLevel="1">
      <c r="B28" s="289">
        <v>2473</v>
      </c>
      <c r="C28" s="287" t="s">
        <v>3</v>
      </c>
      <c r="D28" s="208" t="s">
        <v>281</v>
      </c>
      <c r="E28" s="203">
        <v>170</v>
      </c>
      <c r="F28" s="203">
        <f>E28*'Прайс-лист'!I3*(1-'Прайс-лист'!$E$3)</f>
        <v>4352</v>
      </c>
      <c r="G28" s="205">
        <v>0</v>
      </c>
      <c r="H28" s="203">
        <f>F28*G28</f>
        <v>0</v>
      </c>
      <c r="J28" s="123" t="s">
        <v>281</v>
      </c>
      <c r="K28" s="123" t="s">
        <v>281</v>
      </c>
      <c r="L28" s="123" t="s">
        <v>281</v>
      </c>
      <c r="M28" s="123" t="s">
        <v>281</v>
      </c>
      <c r="N28" s="123" t="s">
        <v>281</v>
      </c>
    </row>
    <row r="29" spans="2:14" ht="15" outlineLevel="1">
      <c r="B29" s="244"/>
      <c r="C29" s="281" t="s">
        <v>479</v>
      </c>
      <c r="D29" s="208" t="s">
        <v>281</v>
      </c>
      <c r="E29" s="203">
        <v>23</v>
      </c>
      <c r="F29" s="203">
        <f>E29*'Прайс-лист'!I3*(1-'Прайс-лист'!$E$3)</f>
        <v>588.80000000000007</v>
      </c>
      <c r="G29" s="205">
        <v>0</v>
      </c>
      <c r="H29" s="203">
        <f>F29*G29</f>
        <v>0</v>
      </c>
      <c r="J29" s="125" t="s">
        <v>337</v>
      </c>
      <c r="K29" s="127" t="s">
        <v>478</v>
      </c>
      <c r="L29" s="123" t="s">
        <v>339</v>
      </c>
      <c r="M29" s="127" t="s">
        <v>563</v>
      </c>
      <c r="N29" s="127" t="s">
        <v>466</v>
      </c>
    </row>
    <row r="30" spans="2:14" ht="15" outlineLevel="1">
      <c r="B30" s="289">
        <v>2121</v>
      </c>
      <c r="C30" s="281" t="s">
        <v>483</v>
      </c>
      <c r="D30" s="221" t="s">
        <v>281</v>
      </c>
      <c r="E30" s="203">
        <v>156</v>
      </c>
      <c r="F30" s="203">
        <f>E30*'Прайс-лист'!I3*(1-'Прайс-лист'!$E$3)</f>
        <v>3993.6000000000004</v>
      </c>
      <c r="G30" s="205">
        <v>0</v>
      </c>
      <c r="H30" s="203">
        <f>F30*G30</f>
        <v>0</v>
      </c>
      <c r="J30" s="125" t="s">
        <v>384</v>
      </c>
      <c r="K30" s="123" t="s">
        <v>475</v>
      </c>
      <c r="L30" s="125" t="s">
        <v>337</v>
      </c>
      <c r="M30" s="125" t="s">
        <v>464</v>
      </c>
      <c r="N30" s="125" t="s">
        <v>467</v>
      </c>
    </row>
    <row r="31" spans="2:14" ht="15" outlineLevel="1">
      <c r="B31" s="289"/>
      <c r="C31" s="281" t="s">
        <v>490</v>
      </c>
      <c r="D31" s="221" t="s">
        <v>281</v>
      </c>
      <c r="E31" s="203">
        <v>1505</v>
      </c>
      <c r="F31" s="203">
        <f>E31*'Прайс-лист'!I3*(1-'Прайс-лист'!$E$3)</f>
        <v>38528</v>
      </c>
      <c r="G31" s="205">
        <v>0</v>
      </c>
      <c r="H31" s="203">
        <f>F31*G31</f>
        <v>0</v>
      </c>
      <c r="J31" s="125" t="s">
        <v>383</v>
      </c>
      <c r="K31" s="130" t="s">
        <v>476</v>
      </c>
      <c r="L31" s="124"/>
      <c r="M31" s="125" t="s">
        <v>465</v>
      </c>
      <c r="N31" s="125" t="s">
        <v>468</v>
      </c>
    </row>
    <row r="32" spans="2:14" ht="15" outlineLevel="1">
      <c r="B32" s="289"/>
      <c r="C32" s="281" t="s">
        <v>489</v>
      </c>
      <c r="D32" s="221" t="s">
        <v>281</v>
      </c>
      <c r="E32" s="203">
        <v>2209</v>
      </c>
      <c r="F32" s="203">
        <f>E32*'Прайс-лист'!I3*(1-'Прайс-лист'!$E$3)</f>
        <v>56550.400000000001</v>
      </c>
      <c r="G32" s="205">
        <v>0</v>
      </c>
      <c r="H32" s="203">
        <f>F32*G32</f>
        <v>0</v>
      </c>
      <c r="J32" s="127" t="s">
        <v>338</v>
      </c>
      <c r="K32" s="124" t="s">
        <v>481</v>
      </c>
      <c r="L32" s="130"/>
      <c r="M32" s="130"/>
      <c r="N32" s="130"/>
    </row>
    <row r="33" spans="1:14" ht="15" outlineLevel="1">
      <c r="B33" s="178"/>
      <c r="C33" s="219" t="s">
        <v>4</v>
      </c>
      <c r="D33" s="219"/>
      <c r="E33" s="219"/>
      <c r="F33" s="219"/>
      <c r="G33" s="219"/>
      <c r="H33" s="219"/>
      <c r="J33" s="127" t="s">
        <v>339</v>
      </c>
      <c r="K33" s="156" t="s">
        <v>352</v>
      </c>
      <c r="L33" s="130"/>
      <c r="M33" s="130"/>
      <c r="N33" s="130"/>
    </row>
    <row r="34" spans="1:14" ht="15" outlineLevel="1">
      <c r="A34" s="182"/>
      <c r="B34" s="282">
        <v>4144</v>
      </c>
      <c r="C34" s="207" t="s">
        <v>428</v>
      </c>
      <c r="D34" s="211"/>
      <c r="E34" s="204">
        <v>23</v>
      </c>
      <c r="F34" s="203">
        <f>E34*'Прайс-лист'!I3*(1-'Прайс-лист'!$E$3)</f>
        <v>588.80000000000007</v>
      </c>
      <c r="G34" s="205">
        <v>0</v>
      </c>
      <c r="H34" s="204">
        <f>F34*G34</f>
        <v>0</v>
      </c>
      <c r="J34" s="127"/>
      <c r="K34" s="156" t="s">
        <v>480</v>
      </c>
      <c r="L34" s="127"/>
      <c r="M34" s="127"/>
      <c r="N34" s="127"/>
    </row>
    <row r="35" spans="1:14" ht="14.25" outlineLevel="1">
      <c r="A35" s="182"/>
      <c r="B35" s="282">
        <v>2414</v>
      </c>
      <c r="C35" s="281" t="s">
        <v>317</v>
      </c>
      <c r="D35" s="280"/>
      <c r="E35" s="203">
        <v>231</v>
      </c>
      <c r="F35" s="203">
        <f>E35*'Прайс-лист'!I3*(1-'Прайс-лист'!$E$3)</f>
        <v>5913.6</v>
      </c>
      <c r="G35" s="205">
        <v>0</v>
      </c>
      <c r="H35" s="203">
        <f t="shared" ref="H35:H46" si="0">F35*G35</f>
        <v>0</v>
      </c>
    </row>
    <row r="36" spans="1:14" ht="14.25" outlineLevel="1">
      <c r="A36" s="182"/>
      <c r="B36" s="282">
        <v>2336</v>
      </c>
      <c r="C36" s="281" t="s">
        <v>63</v>
      </c>
      <c r="D36" s="280"/>
      <c r="E36" s="203">
        <v>65</v>
      </c>
      <c r="F36" s="203">
        <f>E36*'Прайс-лист'!I3*(1-'Прайс-лист'!$E$3)</f>
        <v>1664</v>
      </c>
      <c r="G36" s="205">
        <v>0</v>
      </c>
      <c r="H36" s="203">
        <f t="shared" si="0"/>
        <v>0</v>
      </c>
    </row>
    <row r="37" spans="1:14" ht="14.25" outlineLevel="1">
      <c r="A37" s="182"/>
      <c r="B37" s="282">
        <v>2344</v>
      </c>
      <c r="C37" s="281" t="s">
        <v>5</v>
      </c>
      <c r="D37" s="280"/>
      <c r="E37" s="203">
        <v>66</v>
      </c>
      <c r="F37" s="203">
        <f>E37*'Прайс-лист'!I3*(1-'Прайс-лист'!$E$3)</f>
        <v>1689.6000000000001</v>
      </c>
      <c r="G37" s="205">
        <v>0</v>
      </c>
      <c r="H37" s="203">
        <f t="shared" si="0"/>
        <v>0</v>
      </c>
    </row>
    <row r="38" spans="1:14" ht="14.25" outlineLevel="1">
      <c r="A38" s="182"/>
      <c r="B38" s="282">
        <v>2345</v>
      </c>
      <c r="C38" s="281" t="s">
        <v>12</v>
      </c>
      <c r="D38" s="280"/>
      <c r="E38" s="203">
        <v>66</v>
      </c>
      <c r="F38" s="203">
        <f>E38*'Прайс-лист'!I3*(1-'Прайс-лист'!$E$3)</f>
        <v>1689.6000000000001</v>
      </c>
      <c r="G38" s="205">
        <v>0</v>
      </c>
      <c r="H38" s="203">
        <f t="shared" si="0"/>
        <v>0</v>
      </c>
    </row>
    <row r="39" spans="1:14" ht="14.25" outlineLevel="1">
      <c r="A39" s="182"/>
      <c r="B39" s="282">
        <v>2508</v>
      </c>
      <c r="C39" s="281" t="s">
        <v>574</v>
      </c>
      <c r="D39" s="280"/>
      <c r="E39" s="203">
        <v>626</v>
      </c>
      <c r="F39" s="203">
        <f>E39*'Прайс-лист'!I3*(1-'Прайс-лист'!$E$3)</f>
        <v>16025.6</v>
      </c>
      <c r="G39" s="205">
        <v>0</v>
      </c>
      <c r="H39" s="203">
        <f>F39*G39</f>
        <v>0</v>
      </c>
    </row>
    <row r="40" spans="1:14" ht="14.25" outlineLevel="1">
      <c r="A40" s="182"/>
      <c r="B40" s="282">
        <v>2421</v>
      </c>
      <c r="C40" s="281" t="s">
        <v>47</v>
      </c>
      <c r="D40" s="280"/>
      <c r="E40" s="203">
        <v>468</v>
      </c>
      <c r="F40" s="203">
        <f>E40*'Прайс-лист'!I3*(1-'Прайс-лист'!$E$3)</f>
        <v>11980.800000000001</v>
      </c>
      <c r="G40" s="205">
        <v>0</v>
      </c>
      <c r="H40" s="203">
        <f>F40*G40</f>
        <v>0</v>
      </c>
    </row>
    <row r="41" spans="1:14" ht="14.25" outlineLevel="1">
      <c r="A41" s="182"/>
      <c r="B41" s="282">
        <v>2909</v>
      </c>
      <c r="C41" s="281" t="s">
        <v>6</v>
      </c>
      <c r="D41" s="280"/>
      <c r="E41" s="203">
        <v>124</v>
      </c>
      <c r="F41" s="203">
        <f>E41*'Прайс-лист'!I3*(1-'Прайс-лист'!$E$3)</f>
        <v>3174.4</v>
      </c>
      <c r="G41" s="205">
        <v>0</v>
      </c>
      <c r="H41" s="203">
        <f t="shared" si="0"/>
        <v>0</v>
      </c>
    </row>
    <row r="42" spans="1:14" ht="14.25" outlineLevel="1">
      <c r="A42" s="182"/>
      <c r="B42" s="282">
        <v>2910</v>
      </c>
      <c r="C42" s="281" t="s">
        <v>7</v>
      </c>
      <c r="D42" s="280"/>
      <c r="E42" s="203">
        <v>154</v>
      </c>
      <c r="F42" s="203">
        <f>E42*'Прайс-лист'!I3*(1-'Прайс-лист'!$E$3)</f>
        <v>3942.4</v>
      </c>
      <c r="G42" s="205">
        <v>0</v>
      </c>
      <c r="H42" s="203">
        <f t="shared" si="0"/>
        <v>0</v>
      </c>
    </row>
    <row r="43" spans="1:14" ht="14.25" outlineLevel="1">
      <c r="A43" s="182"/>
      <c r="B43" s="282">
        <v>2869</v>
      </c>
      <c r="C43" s="281" t="s">
        <v>8</v>
      </c>
      <c r="D43" s="280"/>
      <c r="E43" s="203">
        <v>235</v>
      </c>
      <c r="F43" s="203">
        <f>E43*'Прайс-лист'!I3*(1-'Прайс-лист'!$E$3)</f>
        <v>6016</v>
      </c>
      <c r="G43" s="205">
        <v>0</v>
      </c>
      <c r="H43" s="203">
        <f t="shared" si="0"/>
        <v>0</v>
      </c>
    </row>
    <row r="44" spans="1:14" ht="14.25" outlineLevel="1">
      <c r="A44" s="182"/>
      <c r="B44" s="282">
        <v>286901</v>
      </c>
      <c r="C44" s="281" t="s">
        <v>284</v>
      </c>
      <c r="D44" s="280"/>
      <c r="E44" s="203">
        <v>235</v>
      </c>
      <c r="F44" s="203">
        <f>E44*'Прайс-лист'!I3*(1-'Прайс-лист'!$E$3)</f>
        <v>6016</v>
      </c>
      <c r="G44" s="205">
        <v>0</v>
      </c>
      <c r="H44" s="203">
        <f t="shared" si="0"/>
        <v>0</v>
      </c>
    </row>
    <row r="45" spans="1:14" ht="14.25" outlineLevel="1">
      <c r="A45" s="182"/>
      <c r="B45" s="282">
        <v>2391</v>
      </c>
      <c r="C45" s="281" t="s">
        <v>565</v>
      </c>
      <c r="D45" s="280"/>
      <c r="E45" s="203">
        <v>530</v>
      </c>
      <c r="F45" s="203">
        <f>E45*'Прайс-лист'!I3*(1-'Прайс-лист'!$E$3)</f>
        <v>13568</v>
      </c>
      <c r="G45" s="205">
        <v>0</v>
      </c>
      <c r="H45" s="203">
        <f t="shared" si="0"/>
        <v>0</v>
      </c>
    </row>
    <row r="46" spans="1:14" ht="14.25" outlineLevel="1">
      <c r="A46" s="182"/>
      <c r="B46" s="282">
        <v>2396</v>
      </c>
      <c r="C46" s="281" t="s">
        <v>568</v>
      </c>
      <c r="D46" s="280"/>
      <c r="E46" s="203">
        <v>710</v>
      </c>
      <c r="F46" s="203">
        <f>E46*'Прайс-лист'!I3*(1-'Прайс-лист'!$E$3)</f>
        <v>18176</v>
      </c>
      <c r="G46" s="205">
        <v>0</v>
      </c>
      <c r="H46" s="203">
        <f t="shared" si="0"/>
        <v>0</v>
      </c>
    </row>
    <row r="47" spans="1:14" ht="14.25">
      <c r="C47" s="18"/>
      <c r="D47" s="18"/>
      <c r="E47" s="18"/>
      <c r="F47" s="18"/>
      <c r="G47" s="17" t="s">
        <v>9</v>
      </c>
      <c r="H47" s="102">
        <f>SUM(H24:H46)</f>
        <v>75852.800000000003</v>
      </c>
    </row>
  </sheetData>
  <mergeCells count="40">
    <mergeCell ref="O2:P2"/>
    <mergeCell ref="C7:D7"/>
    <mergeCell ref="C8:D8"/>
    <mergeCell ref="C9:D9"/>
    <mergeCell ref="C10:D10"/>
    <mergeCell ref="C16:D16"/>
    <mergeCell ref="B2:H2"/>
    <mergeCell ref="B3:H3"/>
    <mergeCell ref="C4:D4"/>
    <mergeCell ref="C5:D5"/>
    <mergeCell ref="C6:D6"/>
    <mergeCell ref="F16:H16"/>
    <mergeCell ref="C11:D11"/>
    <mergeCell ref="C12:D12"/>
    <mergeCell ref="C13:D13"/>
    <mergeCell ref="C14:D14"/>
    <mergeCell ref="C15:D15"/>
    <mergeCell ref="C21:D21"/>
    <mergeCell ref="C19:D19"/>
    <mergeCell ref="C17:D17"/>
    <mergeCell ref="C18:D18"/>
    <mergeCell ref="F19:H19"/>
    <mergeCell ref="F20:H20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7:H17"/>
    <mergeCell ref="F18:H18"/>
    <mergeCell ref="C20:D20"/>
  </mergeCells>
  <dataValidations count="5">
    <dataValidation type="list" allowBlank="1" showInputMessage="1" showErrorMessage="1" sqref="D29">
      <formula1>$K$28:$K$34</formula1>
    </dataValidation>
    <dataValidation type="list" showInputMessage="1" showErrorMessage="1" sqref="D31">
      <formula1>$M$28:$M$31</formula1>
    </dataValidation>
    <dataValidation type="list" allowBlank="1" showInputMessage="1" showErrorMessage="1" sqref="D32">
      <formula1>$N$28:$N$31</formula1>
    </dataValidation>
    <dataValidation type="list" allowBlank="1" showInputMessage="1" showErrorMessage="1" sqref="D28">
      <formula1>$J$28:$J$33</formula1>
    </dataValidation>
    <dataValidation type="list" showInputMessage="1" showErrorMessage="1" sqref="D30">
      <formula1>$L$28:$L$30</formula1>
    </dataValidation>
  </dataValidations>
  <hyperlinks>
    <hyperlink ref="O2:P2" location="'Прайс-лист'!A1" display="на главную"/>
  </hyperlinks>
  <pageMargins left="0.23622047244094491" right="0.23622047244094491" top="0.15748031496062992" bottom="0.19685039370078741" header="0.15748031496062992" footer="0.15748031496062992"/>
  <pageSetup paperSize="9" scale="60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3"/>
  </sheetPr>
  <dimension ref="A2:N44"/>
  <sheetViews>
    <sheetView showGridLines="0" zoomScaleNormal="100" workbookViewId="0">
      <pane ySplit="2" topLeftCell="A3" activePane="bottomLeft" state="frozen"/>
      <selection pane="bottomLeft" activeCell="C53" sqref="C53"/>
    </sheetView>
  </sheetViews>
  <sheetFormatPr defaultRowHeight="15.75" customHeight="1" outlineLevelRow="2" outlineLevelCol="1"/>
  <cols>
    <col min="1" max="1" width="3.7109375" style="350" customWidth="1"/>
    <col min="2" max="2" width="12.7109375" style="353" customWidth="1"/>
    <col min="3" max="3" width="80.7109375" style="350" customWidth="1"/>
    <col min="4" max="4" width="25.7109375" style="350" customWidth="1"/>
    <col min="5" max="5" width="10.7109375" style="362" hidden="1" customWidth="1"/>
    <col min="6" max="6" width="15.7109375" style="350" customWidth="1"/>
    <col min="7" max="7" width="10.7109375" style="353" customWidth="1"/>
    <col min="8" max="8" width="15.7109375" style="350" customWidth="1"/>
    <col min="9" max="9" width="9.140625" style="350"/>
    <col min="10" max="12" width="15.7109375" style="350" hidden="1" customWidth="1" outlineLevel="1"/>
    <col min="13" max="13" width="9.140625" style="350" collapsed="1"/>
    <col min="14" max="16384" width="9.140625" style="350"/>
  </cols>
  <sheetData>
    <row r="2" spans="2:14" ht="15.75" customHeight="1">
      <c r="B2" s="323" t="s">
        <v>61</v>
      </c>
      <c r="C2" s="323"/>
      <c r="D2" s="323"/>
      <c r="E2" s="323"/>
      <c r="F2" s="323"/>
      <c r="G2" s="323"/>
      <c r="H2" s="323"/>
      <c r="M2" s="321" t="s">
        <v>430</v>
      </c>
      <c r="N2" s="321"/>
    </row>
    <row r="3" spans="2:14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4" ht="15.75" hidden="1" customHeight="1" outlineLevel="1">
      <c r="B4" s="187"/>
      <c r="C4" s="325" t="s">
        <v>16</v>
      </c>
      <c r="D4" s="325"/>
      <c r="E4" s="188"/>
      <c r="F4" s="331">
        <v>330</v>
      </c>
      <c r="G4" s="331"/>
      <c r="H4" s="331"/>
    </row>
    <row r="5" spans="2:14" ht="15.75" hidden="1" customHeight="1" outlineLevel="1">
      <c r="B5" s="187"/>
      <c r="C5" s="325" t="s">
        <v>17</v>
      </c>
      <c r="D5" s="325"/>
      <c r="E5" s="188"/>
      <c r="F5" s="331">
        <v>218</v>
      </c>
      <c r="G5" s="331"/>
      <c r="H5" s="331"/>
    </row>
    <row r="6" spans="2:14" ht="15.75" hidden="1" customHeight="1" outlineLevel="1">
      <c r="B6" s="187"/>
      <c r="C6" s="325" t="s">
        <v>18</v>
      </c>
      <c r="D6" s="325"/>
      <c r="E6" s="188"/>
      <c r="F6" s="331">
        <v>169</v>
      </c>
      <c r="G6" s="331"/>
      <c r="H6" s="331"/>
    </row>
    <row r="7" spans="2:14" ht="15.75" hidden="1" customHeight="1" outlineLevel="1">
      <c r="B7" s="187"/>
      <c r="C7" s="325" t="s">
        <v>19</v>
      </c>
      <c r="D7" s="325"/>
      <c r="E7" s="188"/>
      <c r="F7" s="331">
        <v>78</v>
      </c>
      <c r="G7" s="331"/>
      <c r="H7" s="331"/>
    </row>
    <row r="8" spans="2:14" ht="15.75" hidden="1" customHeight="1" outlineLevel="1">
      <c r="B8" s="187"/>
      <c r="C8" s="325" t="s">
        <v>20</v>
      </c>
      <c r="D8" s="325"/>
      <c r="E8" s="188"/>
      <c r="F8" s="331">
        <v>43</v>
      </c>
      <c r="G8" s="331"/>
      <c r="H8" s="331"/>
    </row>
    <row r="9" spans="2:14" ht="15.75" hidden="1" customHeight="1" outlineLevel="1">
      <c r="B9" s="187"/>
      <c r="C9" s="325" t="s">
        <v>36</v>
      </c>
      <c r="D9" s="325"/>
      <c r="E9" s="188"/>
      <c r="F9" s="331">
        <v>63</v>
      </c>
      <c r="G9" s="331"/>
      <c r="H9" s="331"/>
    </row>
    <row r="10" spans="2:14" ht="15.75" hidden="1" customHeight="1" outlineLevel="1">
      <c r="B10" s="187"/>
      <c r="C10" s="325" t="s">
        <v>21</v>
      </c>
      <c r="D10" s="325"/>
      <c r="E10" s="188"/>
      <c r="F10" s="331">
        <v>580</v>
      </c>
      <c r="G10" s="331"/>
      <c r="H10" s="331"/>
    </row>
    <row r="11" spans="2:14" ht="15.75" hidden="1" customHeight="1" outlineLevel="1">
      <c r="B11" s="187"/>
      <c r="C11" s="325" t="s">
        <v>22</v>
      </c>
      <c r="D11" s="325"/>
      <c r="E11" s="188"/>
      <c r="F11" s="331">
        <v>4</v>
      </c>
      <c r="G11" s="331"/>
      <c r="H11" s="331"/>
    </row>
    <row r="12" spans="2:14" ht="15.75" hidden="1" customHeight="1" outlineLevel="1">
      <c r="B12" s="187"/>
      <c r="C12" s="325" t="s">
        <v>23</v>
      </c>
      <c r="D12" s="325"/>
      <c r="E12" s="188"/>
      <c r="F12" s="331">
        <v>3</v>
      </c>
      <c r="G12" s="331"/>
      <c r="H12" s="331"/>
    </row>
    <row r="13" spans="2:14" ht="15.75" hidden="1" customHeight="1" outlineLevel="1">
      <c r="B13" s="187"/>
      <c r="C13" s="325" t="s">
        <v>24</v>
      </c>
      <c r="D13" s="325"/>
      <c r="E13" s="188"/>
      <c r="F13" s="331">
        <v>15</v>
      </c>
      <c r="G13" s="331"/>
      <c r="H13" s="331"/>
    </row>
    <row r="14" spans="2:14" ht="15.75" hidden="1" customHeight="1" outlineLevel="1">
      <c r="B14" s="187"/>
      <c r="C14" s="325" t="s">
        <v>25</v>
      </c>
      <c r="D14" s="325"/>
      <c r="E14" s="188"/>
      <c r="F14" s="331">
        <v>20</v>
      </c>
      <c r="G14" s="331"/>
      <c r="H14" s="331"/>
    </row>
    <row r="15" spans="2:14" ht="15.75" hidden="1" customHeight="1" outlineLevel="1">
      <c r="B15" s="187"/>
      <c r="C15" s="325" t="s">
        <v>26</v>
      </c>
      <c r="D15" s="325"/>
      <c r="E15" s="188"/>
      <c r="F15" s="331">
        <v>60</v>
      </c>
      <c r="G15" s="331"/>
      <c r="H15" s="331"/>
    </row>
    <row r="16" spans="2:14" ht="15.75" hidden="1" customHeight="1" outlineLevel="1">
      <c r="B16" s="187"/>
      <c r="C16" s="325" t="s">
        <v>27</v>
      </c>
      <c r="D16" s="325"/>
      <c r="E16" s="188"/>
      <c r="F16" s="331">
        <v>381</v>
      </c>
      <c r="G16" s="331"/>
      <c r="H16" s="331"/>
    </row>
    <row r="17" spans="1:12" ht="15.75" hidden="1" customHeight="1" outlineLevel="1">
      <c r="B17" s="187"/>
      <c r="C17" s="325" t="s">
        <v>28</v>
      </c>
      <c r="D17" s="325"/>
      <c r="E17" s="188"/>
      <c r="F17" s="331" t="s">
        <v>48</v>
      </c>
      <c r="G17" s="331"/>
      <c r="H17" s="331"/>
    </row>
    <row r="18" spans="1:12" ht="15.75" hidden="1" customHeight="1" outlineLevel="1">
      <c r="B18" s="187"/>
      <c r="C18" s="325" t="s">
        <v>30</v>
      </c>
      <c r="D18" s="325"/>
      <c r="E18" s="188"/>
      <c r="F18" s="331" t="s">
        <v>31</v>
      </c>
      <c r="G18" s="331"/>
      <c r="H18" s="331"/>
    </row>
    <row r="19" spans="1:12" ht="15.75" hidden="1" customHeight="1" outlineLevel="1">
      <c r="B19" s="187"/>
      <c r="C19" s="325" t="s">
        <v>37</v>
      </c>
      <c r="D19" s="325"/>
      <c r="E19" s="188"/>
      <c r="F19" s="331" t="s">
        <v>49</v>
      </c>
      <c r="G19" s="331"/>
      <c r="H19" s="331"/>
    </row>
    <row r="20" spans="1:12" ht="15.75" hidden="1" customHeight="1" outlineLevel="1">
      <c r="B20" s="187"/>
      <c r="C20" s="325" t="s">
        <v>33</v>
      </c>
      <c r="D20" s="325"/>
      <c r="E20" s="188"/>
      <c r="F20" s="331" t="s">
        <v>55</v>
      </c>
      <c r="G20" s="331"/>
      <c r="H20" s="331"/>
    </row>
    <row r="21" spans="1:12" ht="15.75" hidden="1" customHeight="1" outlineLevel="1">
      <c r="B21" s="187"/>
      <c r="C21" s="324" t="s">
        <v>35</v>
      </c>
      <c r="D21" s="324"/>
      <c r="E21" s="188"/>
      <c r="F21" s="328">
        <v>99</v>
      </c>
      <c r="G21" s="328"/>
      <c r="H21" s="328"/>
    </row>
    <row r="22" spans="1:12" ht="15.75" customHeight="1" collapsed="1">
      <c r="B22" s="57"/>
      <c r="C22" s="60"/>
      <c r="D22" s="60"/>
      <c r="E22" s="54"/>
      <c r="F22" s="60"/>
      <c r="G22" s="60"/>
      <c r="H22" s="59"/>
    </row>
    <row r="23" spans="1:12" ht="15.75" customHeight="1" outlineLevel="1">
      <c r="B23" s="227" t="s">
        <v>39</v>
      </c>
      <c r="C23" s="228" t="s">
        <v>44</v>
      </c>
      <c r="D23" s="228"/>
      <c r="E23" s="229" t="s">
        <v>1</v>
      </c>
      <c r="F23" s="228" t="s">
        <v>1</v>
      </c>
      <c r="G23" s="228" t="s">
        <v>40</v>
      </c>
      <c r="H23" s="230" t="s">
        <v>41</v>
      </c>
    </row>
    <row r="24" spans="1:12" ht="15.75" customHeight="1" outlineLevel="1">
      <c r="B24" s="289">
        <v>1030</v>
      </c>
      <c r="C24" s="287" t="s">
        <v>13</v>
      </c>
      <c r="D24" s="287"/>
      <c r="E24" s="256">
        <v>2219</v>
      </c>
      <c r="F24" s="203">
        <f>E24*'Прайс-лист'!I3*(1-'Прайс-лист'!$E$3)</f>
        <v>56806.400000000001</v>
      </c>
      <c r="G24" s="289"/>
      <c r="H24" s="203">
        <f>F24</f>
        <v>56806.400000000001</v>
      </c>
    </row>
    <row r="25" spans="1:12" ht="15.75" hidden="1" customHeight="1" outlineLevel="2">
      <c r="B25" s="214"/>
      <c r="C25" s="17" t="s">
        <v>343</v>
      </c>
      <c r="D25" s="17"/>
      <c r="E25" s="17"/>
      <c r="F25" s="17"/>
      <c r="G25" s="17"/>
      <c r="H25" s="17"/>
    </row>
    <row r="26" spans="1:12" ht="229.5" hidden="1" customHeight="1" outlineLevel="2">
      <c r="B26" s="206"/>
      <c r="C26" s="319" t="s">
        <v>597</v>
      </c>
      <c r="D26" s="319"/>
      <c r="E26" s="319"/>
      <c r="F26" s="319"/>
      <c r="G26" s="319"/>
      <c r="H26" s="319"/>
    </row>
    <row r="27" spans="1:12" ht="15.75" customHeight="1" outlineLevel="1" collapsed="1">
      <c r="B27" s="178"/>
      <c r="C27" s="17" t="s">
        <v>381</v>
      </c>
      <c r="D27" s="17"/>
      <c r="E27" s="17"/>
      <c r="F27" s="17"/>
      <c r="G27" s="17"/>
      <c r="H27" s="17"/>
    </row>
    <row r="28" spans="1:12" ht="15.75" customHeight="1" outlineLevel="1">
      <c r="B28" s="289">
        <v>2471</v>
      </c>
      <c r="C28" s="287" t="s">
        <v>3</v>
      </c>
      <c r="D28" s="208" t="s">
        <v>281</v>
      </c>
      <c r="E28" s="256">
        <v>79</v>
      </c>
      <c r="F28" s="204">
        <f>E28*'Прайс-лист'!I3*(1-'Прайс-лист'!$E$3)</f>
        <v>2022.4</v>
      </c>
      <c r="G28" s="205">
        <v>0</v>
      </c>
      <c r="H28" s="267">
        <f>F28*G28</f>
        <v>0</v>
      </c>
      <c r="J28" s="123" t="s">
        <v>281</v>
      </c>
      <c r="K28" s="123" t="s">
        <v>281</v>
      </c>
      <c r="L28" s="123" t="s">
        <v>281</v>
      </c>
    </row>
    <row r="29" spans="1:12" ht="15.75" customHeight="1" outlineLevel="1">
      <c r="B29" s="244"/>
      <c r="C29" s="281" t="s">
        <v>479</v>
      </c>
      <c r="D29" s="268" t="s">
        <v>281</v>
      </c>
      <c r="E29" s="256">
        <v>23</v>
      </c>
      <c r="F29" s="204">
        <f>E29*'Прайс-лист'!I3*(1-'Прайс-лист'!$E$3)</f>
        <v>588.80000000000007</v>
      </c>
      <c r="G29" s="205">
        <v>0</v>
      </c>
      <c r="H29" s="267">
        <f>F29*G29</f>
        <v>0</v>
      </c>
      <c r="J29" s="125" t="s">
        <v>482</v>
      </c>
      <c r="K29" s="127" t="s">
        <v>478</v>
      </c>
      <c r="L29" s="127" t="s">
        <v>563</v>
      </c>
    </row>
    <row r="30" spans="1:12" ht="15.75" customHeight="1" outlineLevel="1">
      <c r="B30" s="289"/>
      <c r="C30" s="281" t="s">
        <v>491</v>
      </c>
      <c r="D30" s="221" t="s">
        <v>281</v>
      </c>
      <c r="E30" s="256">
        <v>1190</v>
      </c>
      <c r="F30" s="203">
        <f>E30*'Прайс-лист'!I3*(1-'Прайс-лист'!$E$3)</f>
        <v>30464</v>
      </c>
      <c r="G30" s="205">
        <v>0</v>
      </c>
      <c r="H30" s="267">
        <f>F30*G30</f>
        <v>0</v>
      </c>
      <c r="J30" s="125" t="s">
        <v>484</v>
      </c>
      <c r="K30" s="123" t="s">
        <v>475</v>
      </c>
      <c r="L30" s="125" t="s">
        <v>464</v>
      </c>
    </row>
    <row r="31" spans="1:12" ht="15.75" customHeight="1" outlineLevel="1">
      <c r="B31" s="178"/>
      <c r="C31" s="219" t="s">
        <v>4</v>
      </c>
      <c r="D31" s="219"/>
      <c r="E31" s="219"/>
      <c r="F31" s="219"/>
      <c r="G31" s="219"/>
      <c r="H31" s="219"/>
      <c r="J31" s="125" t="s">
        <v>383</v>
      </c>
      <c r="K31" s="130" t="s">
        <v>476</v>
      </c>
      <c r="L31" s="124"/>
    </row>
    <row r="32" spans="1:12" ht="15.75" customHeight="1" outlineLevel="1">
      <c r="A32" s="182"/>
      <c r="B32" s="282">
        <v>4144</v>
      </c>
      <c r="C32" s="207" t="s">
        <v>428</v>
      </c>
      <c r="D32" s="211"/>
      <c r="E32" s="256">
        <v>23</v>
      </c>
      <c r="F32" s="203">
        <f>E32*'Прайс-лист'!I3*(1-'Прайс-лист'!$E$3)</f>
        <v>588.80000000000007</v>
      </c>
      <c r="G32" s="205">
        <v>0</v>
      </c>
      <c r="H32" s="267">
        <f>F32*G32</f>
        <v>0</v>
      </c>
      <c r="J32" s="127" t="s">
        <v>485</v>
      </c>
      <c r="K32" s="124" t="s">
        <v>481</v>
      </c>
      <c r="L32" s="130"/>
    </row>
    <row r="33" spans="1:12" ht="15.75" customHeight="1" outlineLevel="1">
      <c r="A33" s="182"/>
      <c r="B33" s="282">
        <v>2401</v>
      </c>
      <c r="C33" s="288" t="s">
        <v>46</v>
      </c>
      <c r="D33" s="287"/>
      <c r="E33" s="253">
        <v>141</v>
      </c>
      <c r="F33" s="203">
        <f>E33*'Прайс-лист'!I3*(1-'Прайс-лист'!$E$3)</f>
        <v>3609.6000000000004</v>
      </c>
      <c r="G33" s="205">
        <v>0</v>
      </c>
      <c r="H33" s="267">
        <f t="shared" ref="H33:H43" si="0">F33*G33</f>
        <v>0</v>
      </c>
      <c r="J33" s="127" t="s">
        <v>339</v>
      </c>
      <c r="K33" s="156"/>
      <c r="L33" s="130"/>
    </row>
    <row r="34" spans="1:12" ht="15.75" customHeight="1" outlineLevel="1">
      <c r="A34" s="182"/>
      <c r="B34" s="282">
        <v>2347</v>
      </c>
      <c r="C34" s="288" t="s">
        <v>11</v>
      </c>
      <c r="D34" s="287"/>
      <c r="E34" s="256">
        <v>86</v>
      </c>
      <c r="F34" s="203">
        <f>E34*'Прайс-лист'!I3*(1-'Прайс-лист'!$E$3)</f>
        <v>2201.6</v>
      </c>
      <c r="G34" s="205">
        <v>0</v>
      </c>
      <c r="H34" s="267">
        <f t="shared" si="0"/>
        <v>0</v>
      </c>
      <c r="J34" s="127"/>
      <c r="K34" s="156"/>
      <c r="L34" s="127"/>
    </row>
    <row r="35" spans="1:12" ht="15.75" customHeight="1" outlineLevel="1">
      <c r="A35" s="182"/>
      <c r="B35" s="282">
        <v>2342</v>
      </c>
      <c r="C35" s="288" t="s">
        <v>5</v>
      </c>
      <c r="D35" s="287"/>
      <c r="E35" s="256">
        <v>62</v>
      </c>
      <c r="F35" s="203">
        <f>E35*'Прайс-лист'!I3*(1-'Прайс-лист'!$E$3)</f>
        <v>1587.2</v>
      </c>
      <c r="G35" s="205">
        <v>0</v>
      </c>
      <c r="H35" s="267">
        <f t="shared" si="0"/>
        <v>0</v>
      </c>
    </row>
    <row r="36" spans="1:12" ht="15.75" customHeight="1" outlineLevel="1">
      <c r="A36" s="182"/>
      <c r="B36" s="282">
        <v>2343</v>
      </c>
      <c r="C36" s="288" t="s">
        <v>12</v>
      </c>
      <c r="D36" s="287"/>
      <c r="E36" s="256">
        <v>62</v>
      </c>
      <c r="F36" s="203">
        <f>E36*'Прайс-лист'!I3*(1-'Прайс-лист'!$E$3)</f>
        <v>1587.2</v>
      </c>
      <c r="G36" s="205">
        <v>0</v>
      </c>
      <c r="H36" s="267">
        <f t="shared" si="0"/>
        <v>0</v>
      </c>
    </row>
    <row r="37" spans="1:12" ht="15.75" customHeight="1" outlineLevel="1">
      <c r="A37" s="182"/>
      <c r="B37" s="282">
        <v>2420</v>
      </c>
      <c r="C37" s="288" t="s">
        <v>47</v>
      </c>
      <c r="D37" s="287"/>
      <c r="E37" s="256">
        <v>420</v>
      </c>
      <c r="F37" s="203">
        <f>E37*'Прайс-лист'!I3*(1-'Прайс-лист'!$E$3)</f>
        <v>10752</v>
      </c>
      <c r="G37" s="205">
        <v>0</v>
      </c>
      <c r="H37" s="267">
        <f>F37*G37</f>
        <v>0</v>
      </c>
    </row>
    <row r="38" spans="1:12" ht="15.75" customHeight="1" outlineLevel="1">
      <c r="A38" s="182"/>
      <c r="B38" s="282">
        <v>2907</v>
      </c>
      <c r="C38" s="288" t="s">
        <v>6</v>
      </c>
      <c r="D38" s="287"/>
      <c r="E38" s="256">
        <v>108</v>
      </c>
      <c r="F38" s="203">
        <f>E38*'Прайс-лист'!I3*(1-'Прайс-лист'!$E$3)</f>
        <v>2764.8</v>
      </c>
      <c r="G38" s="205">
        <v>0</v>
      </c>
      <c r="H38" s="267">
        <f t="shared" si="0"/>
        <v>0</v>
      </c>
    </row>
    <row r="39" spans="1:12" ht="15.75" customHeight="1" outlineLevel="1">
      <c r="A39" s="182"/>
      <c r="B39" s="282">
        <v>2908</v>
      </c>
      <c r="C39" s="288" t="s">
        <v>7</v>
      </c>
      <c r="D39" s="287"/>
      <c r="E39" s="256">
        <v>130</v>
      </c>
      <c r="F39" s="203">
        <f>E39*'Прайс-лист'!I3*(1-'Прайс-лист'!$E$3)</f>
        <v>3328</v>
      </c>
      <c r="G39" s="205">
        <v>0</v>
      </c>
      <c r="H39" s="267">
        <f t="shared" si="0"/>
        <v>0</v>
      </c>
    </row>
    <row r="40" spans="1:12" ht="15.75" customHeight="1" outlineLevel="1">
      <c r="A40" s="182"/>
      <c r="B40" s="282">
        <v>2805</v>
      </c>
      <c r="C40" s="288" t="s">
        <v>8</v>
      </c>
      <c r="D40" s="287"/>
      <c r="E40" s="256">
        <v>177</v>
      </c>
      <c r="F40" s="203">
        <f>E40*'Прайс-лист'!I3*(1-'Прайс-лист'!$E$3)</f>
        <v>4531.2</v>
      </c>
      <c r="G40" s="205">
        <v>0</v>
      </c>
      <c r="H40" s="267">
        <f t="shared" si="0"/>
        <v>0</v>
      </c>
    </row>
    <row r="41" spans="1:12" ht="15.75" customHeight="1" outlineLevel="1">
      <c r="A41" s="182"/>
      <c r="B41" s="282">
        <v>280501</v>
      </c>
      <c r="C41" s="281" t="s">
        <v>284</v>
      </c>
      <c r="D41" s="280"/>
      <c r="E41" s="256">
        <v>177</v>
      </c>
      <c r="F41" s="203">
        <f>E41*'Прайс-лист'!I3*(1-'Прайс-лист'!$E$3)</f>
        <v>4531.2</v>
      </c>
      <c r="G41" s="205">
        <v>0</v>
      </c>
      <c r="H41" s="267">
        <f t="shared" si="0"/>
        <v>0</v>
      </c>
    </row>
    <row r="42" spans="1:12" ht="15.75" customHeight="1" outlineLevel="1">
      <c r="A42" s="182"/>
      <c r="B42" s="282">
        <v>2390</v>
      </c>
      <c r="C42" s="207" t="s">
        <v>564</v>
      </c>
      <c r="D42" s="287"/>
      <c r="E42" s="256">
        <v>401</v>
      </c>
      <c r="F42" s="203">
        <f>E42*'Прайс-лист'!I3*(1-'Прайс-лист'!$E$3)</f>
        <v>10265.6</v>
      </c>
      <c r="G42" s="205">
        <v>0</v>
      </c>
      <c r="H42" s="267">
        <f t="shared" si="0"/>
        <v>0</v>
      </c>
    </row>
    <row r="43" spans="1:12" ht="15.75" customHeight="1" outlineLevel="1">
      <c r="A43" s="182"/>
      <c r="B43" s="282">
        <v>2395</v>
      </c>
      <c r="C43" s="207" t="s">
        <v>567</v>
      </c>
      <c r="D43" s="287"/>
      <c r="E43" s="256">
        <v>564</v>
      </c>
      <c r="F43" s="203">
        <f>E43*'Прайс-лист'!I3*(1-'Прайс-лист'!$E$3)</f>
        <v>14438.400000000001</v>
      </c>
      <c r="G43" s="205">
        <v>0</v>
      </c>
      <c r="H43" s="267">
        <f t="shared" si="0"/>
        <v>0</v>
      </c>
    </row>
    <row r="44" spans="1:12" ht="15.75" customHeight="1" outlineLevel="1">
      <c r="C44" s="14"/>
      <c r="D44" s="14"/>
      <c r="E44" s="101"/>
      <c r="F44" s="15"/>
      <c r="G44" s="17" t="s">
        <v>9</v>
      </c>
      <c r="H44" s="102">
        <f>SUM(H24:H43)</f>
        <v>56806.400000000001</v>
      </c>
    </row>
  </sheetData>
  <mergeCells count="40">
    <mergeCell ref="F19:H19"/>
    <mergeCell ref="F20:H20"/>
    <mergeCell ref="F21:H21"/>
    <mergeCell ref="C21:D21"/>
    <mergeCell ref="C16:D16"/>
    <mergeCell ref="C17:D17"/>
    <mergeCell ref="C18:D18"/>
    <mergeCell ref="C19:D19"/>
    <mergeCell ref="C20:D20"/>
    <mergeCell ref="M2:N2"/>
    <mergeCell ref="B2:H2"/>
    <mergeCell ref="C13:D13"/>
    <mergeCell ref="C14:D14"/>
    <mergeCell ref="C15:D15"/>
    <mergeCell ref="B3:H3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</mergeCells>
  <dataValidations count="3">
    <dataValidation type="list" allowBlank="1" showInputMessage="1" showErrorMessage="1" sqref="D28">
      <formula1>$J$28:$J$33</formula1>
    </dataValidation>
    <dataValidation type="list" allowBlank="1" showInputMessage="1" showErrorMessage="1" sqref="D30">
      <formula1>$L$28:$L$30</formula1>
    </dataValidation>
    <dataValidation type="list" allowBlank="1" showInputMessage="1" showErrorMessage="1" sqref="D29">
      <formula1>$K$28:$K$32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3"/>
  </sheetPr>
  <dimension ref="A2:N44"/>
  <sheetViews>
    <sheetView showGridLines="0" zoomScaleNormal="100" workbookViewId="0">
      <pane ySplit="2" topLeftCell="A3" activePane="bottomLeft" state="frozen"/>
      <selection pane="bottomLeft" activeCell="C46" sqref="C46"/>
    </sheetView>
  </sheetViews>
  <sheetFormatPr defaultRowHeight="15.75" customHeight="1" outlineLevelRow="2" outlineLevelCol="1"/>
  <cols>
    <col min="1" max="1" width="3.7109375" style="363" customWidth="1"/>
    <col min="2" max="2" width="12.7109375" style="363" customWidth="1"/>
    <col min="3" max="3" width="80.7109375" style="363" customWidth="1"/>
    <col min="4" max="4" width="25.7109375" style="363" customWidth="1"/>
    <col min="5" max="5" width="10.7109375" style="364" hidden="1" customWidth="1"/>
    <col min="6" max="6" width="15.7109375" style="365" customWidth="1"/>
    <col min="7" max="7" width="10.7109375" style="363" customWidth="1"/>
    <col min="8" max="8" width="15.7109375" style="363" customWidth="1"/>
    <col min="9" max="9" width="9.140625" style="363"/>
    <col min="10" max="12" width="15.7109375" style="363" hidden="1" customWidth="1" outlineLevel="1"/>
    <col min="13" max="13" width="9.140625" style="363" collapsed="1"/>
    <col min="14" max="16384" width="9.140625" style="363"/>
  </cols>
  <sheetData>
    <row r="2" spans="2:14" ht="15.75" customHeight="1">
      <c r="B2" s="334" t="s">
        <v>45</v>
      </c>
      <c r="C2" s="334"/>
      <c r="D2" s="334"/>
      <c r="E2" s="334"/>
      <c r="F2" s="334"/>
      <c r="G2" s="334"/>
      <c r="H2" s="334"/>
      <c r="M2" s="321" t="s">
        <v>430</v>
      </c>
      <c r="N2" s="321"/>
    </row>
    <row r="3" spans="2:14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4" ht="15.75" hidden="1" customHeight="1" outlineLevel="1">
      <c r="B4" s="187"/>
      <c r="C4" s="211" t="s">
        <v>16</v>
      </c>
      <c r="D4" s="211"/>
      <c r="E4" s="188"/>
      <c r="F4" s="333">
        <v>300</v>
      </c>
      <c r="G4" s="333"/>
      <c r="H4" s="333"/>
    </row>
    <row r="5" spans="2:14" ht="15.75" hidden="1" customHeight="1" outlineLevel="1">
      <c r="B5" s="187"/>
      <c r="C5" s="211" t="s">
        <v>17</v>
      </c>
      <c r="D5" s="211"/>
      <c r="E5" s="188"/>
      <c r="F5" s="333">
        <v>200</v>
      </c>
      <c r="G5" s="333"/>
      <c r="H5" s="333"/>
    </row>
    <row r="6" spans="2:14" ht="15.75" hidden="1" customHeight="1" outlineLevel="1">
      <c r="B6" s="187"/>
      <c r="C6" s="211" t="s">
        <v>18</v>
      </c>
      <c r="D6" s="211"/>
      <c r="E6" s="188"/>
      <c r="F6" s="333">
        <v>167</v>
      </c>
      <c r="G6" s="333"/>
      <c r="H6" s="333"/>
    </row>
    <row r="7" spans="2:14" ht="15.75" hidden="1" customHeight="1" outlineLevel="1">
      <c r="B7" s="187"/>
      <c r="C7" s="211" t="s">
        <v>19</v>
      </c>
      <c r="D7" s="211"/>
      <c r="E7" s="188"/>
      <c r="F7" s="333">
        <v>78</v>
      </c>
      <c r="G7" s="333"/>
      <c r="H7" s="333"/>
    </row>
    <row r="8" spans="2:14" ht="15.75" hidden="1" customHeight="1" outlineLevel="1">
      <c r="B8" s="187"/>
      <c r="C8" s="211" t="s">
        <v>20</v>
      </c>
      <c r="D8" s="211"/>
      <c r="E8" s="188"/>
      <c r="F8" s="333">
        <v>43</v>
      </c>
      <c r="G8" s="333"/>
      <c r="H8" s="333"/>
    </row>
    <row r="9" spans="2:14" ht="15.75" hidden="1" customHeight="1" outlineLevel="1">
      <c r="B9" s="187"/>
      <c r="C9" s="211" t="s">
        <v>36</v>
      </c>
      <c r="D9" s="211"/>
      <c r="E9" s="188"/>
      <c r="F9" s="333">
        <v>56</v>
      </c>
      <c r="G9" s="333"/>
      <c r="H9" s="333"/>
    </row>
    <row r="10" spans="2:14" ht="15.75" hidden="1" customHeight="1" outlineLevel="1">
      <c r="B10" s="187"/>
      <c r="C10" s="211" t="s">
        <v>21</v>
      </c>
      <c r="D10" s="211"/>
      <c r="E10" s="188"/>
      <c r="F10" s="333">
        <v>520</v>
      </c>
      <c r="G10" s="333"/>
      <c r="H10" s="333"/>
    </row>
    <row r="11" spans="2:14" ht="15.75" hidden="1" customHeight="1" outlineLevel="1">
      <c r="B11" s="187"/>
      <c r="C11" s="211" t="s">
        <v>22</v>
      </c>
      <c r="D11" s="211"/>
      <c r="E11" s="188"/>
      <c r="F11" s="333">
        <v>4</v>
      </c>
      <c r="G11" s="333"/>
      <c r="H11" s="333"/>
    </row>
    <row r="12" spans="2:14" ht="15.75" hidden="1" customHeight="1" outlineLevel="1">
      <c r="B12" s="187"/>
      <c r="C12" s="211" t="s">
        <v>23</v>
      </c>
      <c r="D12" s="211"/>
      <c r="E12" s="188"/>
      <c r="F12" s="333">
        <v>3</v>
      </c>
      <c r="G12" s="333"/>
      <c r="H12" s="333"/>
    </row>
    <row r="13" spans="2:14" ht="15.75" hidden="1" customHeight="1" outlineLevel="1">
      <c r="B13" s="187"/>
      <c r="C13" s="211" t="s">
        <v>24</v>
      </c>
      <c r="D13" s="211"/>
      <c r="E13" s="188"/>
      <c r="F13" s="333">
        <v>10</v>
      </c>
      <c r="G13" s="333"/>
      <c r="H13" s="333"/>
    </row>
    <row r="14" spans="2:14" ht="15.75" hidden="1" customHeight="1" outlineLevel="1">
      <c r="B14" s="187"/>
      <c r="C14" s="211" t="s">
        <v>25</v>
      </c>
      <c r="D14" s="211"/>
      <c r="E14" s="188"/>
      <c r="F14" s="333">
        <v>20</v>
      </c>
      <c r="G14" s="333"/>
      <c r="H14" s="333"/>
    </row>
    <row r="15" spans="2:14" ht="15.75" hidden="1" customHeight="1" outlineLevel="1">
      <c r="B15" s="187"/>
      <c r="C15" s="211" t="s">
        <v>26</v>
      </c>
      <c r="D15" s="211"/>
      <c r="E15" s="188"/>
      <c r="F15" s="333">
        <v>50</v>
      </c>
      <c r="G15" s="333"/>
      <c r="H15" s="333"/>
    </row>
    <row r="16" spans="2:14" ht="15.75" hidden="1" customHeight="1" outlineLevel="1">
      <c r="B16" s="187"/>
      <c r="C16" s="211" t="s">
        <v>27</v>
      </c>
      <c r="D16" s="211"/>
      <c r="E16" s="188"/>
      <c r="F16" s="333">
        <v>381</v>
      </c>
      <c r="G16" s="333"/>
      <c r="H16" s="333"/>
    </row>
    <row r="17" spans="1:12" ht="15.75" hidden="1" customHeight="1" outlineLevel="1">
      <c r="B17" s="187"/>
      <c r="C17" s="211" t="s">
        <v>28</v>
      </c>
      <c r="D17" s="211"/>
      <c r="E17" s="188"/>
      <c r="F17" s="333" t="s">
        <v>48</v>
      </c>
      <c r="G17" s="333"/>
      <c r="H17" s="333"/>
    </row>
    <row r="18" spans="1:12" ht="15.75" hidden="1" customHeight="1" outlineLevel="1">
      <c r="B18" s="187"/>
      <c r="C18" s="211" t="s">
        <v>30</v>
      </c>
      <c r="D18" s="211"/>
      <c r="E18" s="188"/>
      <c r="F18" s="333" t="s">
        <v>31</v>
      </c>
      <c r="G18" s="333"/>
      <c r="H18" s="333"/>
    </row>
    <row r="19" spans="1:12" ht="15.75" hidden="1" customHeight="1" outlineLevel="1">
      <c r="B19" s="187"/>
      <c r="C19" s="211" t="s">
        <v>37</v>
      </c>
      <c r="D19" s="211"/>
      <c r="E19" s="188"/>
      <c r="F19" s="333" t="s">
        <v>49</v>
      </c>
      <c r="G19" s="333"/>
      <c r="H19" s="333"/>
    </row>
    <row r="20" spans="1:12" ht="15.75" hidden="1" customHeight="1" outlineLevel="1">
      <c r="B20" s="187"/>
      <c r="C20" s="211" t="s">
        <v>33</v>
      </c>
      <c r="D20" s="211"/>
      <c r="E20" s="188"/>
      <c r="F20" s="333" t="s">
        <v>50</v>
      </c>
      <c r="G20" s="333"/>
      <c r="H20" s="333"/>
    </row>
    <row r="21" spans="1:12" ht="15.75" hidden="1" customHeight="1" outlineLevel="1">
      <c r="B21" s="187"/>
      <c r="C21" s="207" t="s">
        <v>35</v>
      </c>
      <c r="D21" s="207"/>
      <c r="E21" s="188"/>
      <c r="F21" s="320">
        <v>91</v>
      </c>
      <c r="G21" s="320"/>
      <c r="H21" s="320"/>
    </row>
    <row r="22" spans="1:12" ht="15.75" customHeight="1" collapsed="1">
      <c r="B22" s="57"/>
      <c r="C22" s="58"/>
      <c r="D22" s="58"/>
      <c r="E22" s="54"/>
      <c r="F22" s="138"/>
      <c r="G22" s="58"/>
      <c r="H22" s="59"/>
    </row>
    <row r="23" spans="1:12" ht="15.75" customHeight="1" outlineLevel="1">
      <c r="B23" s="227" t="s">
        <v>39</v>
      </c>
      <c r="C23" s="228" t="s">
        <v>44</v>
      </c>
      <c r="D23" s="270"/>
      <c r="E23" s="229" t="s">
        <v>1</v>
      </c>
      <c r="F23" s="270" t="s">
        <v>1</v>
      </c>
      <c r="G23" s="270" t="s">
        <v>40</v>
      </c>
      <c r="H23" s="230" t="s">
        <v>41</v>
      </c>
    </row>
    <row r="24" spans="1:12" ht="15.75" customHeight="1" outlineLevel="1">
      <c r="B24" s="244">
        <v>1020</v>
      </c>
      <c r="C24" s="211" t="s">
        <v>13</v>
      </c>
      <c r="D24" s="211"/>
      <c r="E24" s="256">
        <v>2060</v>
      </c>
      <c r="F24" s="203">
        <f>E24*'Прайс-лист'!I3*(1-'Прайс-лист'!$E$3)</f>
        <v>52736</v>
      </c>
      <c r="G24" s="244"/>
      <c r="H24" s="204">
        <f>F24</f>
        <v>52736</v>
      </c>
    </row>
    <row r="25" spans="1:12" ht="15.75" hidden="1" customHeight="1" outlineLevel="2">
      <c r="B25" s="214"/>
      <c r="C25" s="17" t="s">
        <v>343</v>
      </c>
      <c r="D25" s="17"/>
      <c r="E25" s="17"/>
      <c r="F25" s="17"/>
      <c r="G25" s="17"/>
      <c r="H25" s="17"/>
    </row>
    <row r="26" spans="1:12" ht="233.25" hidden="1" customHeight="1" outlineLevel="2">
      <c r="B26" s="206"/>
      <c r="C26" s="319" t="s">
        <v>597</v>
      </c>
      <c r="D26" s="319"/>
      <c r="E26" s="319"/>
      <c r="F26" s="319"/>
      <c r="G26" s="319"/>
      <c r="H26" s="319"/>
    </row>
    <row r="27" spans="1:12" ht="15.75" customHeight="1" outlineLevel="1" collapsed="1">
      <c r="B27" s="178"/>
      <c r="C27" s="17" t="s">
        <v>381</v>
      </c>
      <c r="D27" s="17"/>
      <c r="E27" s="17"/>
      <c r="F27" s="17"/>
      <c r="G27" s="17"/>
      <c r="H27" s="17"/>
    </row>
    <row r="28" spans="1:12" ht="15.75" customHeight="1" outlineLevel="1">
      <c r="B28" s="244">
        <v>2471</v>
      </c>
      <c r="C28" s="287" t="s">
        <v>3</v>
      </c>
      <c r="D28" s="208" t="s">
        <v>281</v>
      </c>
      <c r="E28" s="256">
        <v>79</v>
      </c>
      <c r="F28" s="203">
        <f>E28*'Прайс-лист'!I3*(1-'Прайс-лист'!$E$3)</f>
        <v>2022.4</v>
      </c>
      <c r="G28" s="269">
        <v>0</v>
      </c>
      <c r="H28" s="204">
        <f>F28*G28</f>
        <v>0</v>
      </c>
      <c r="J28" s="123" t="s">
        <v>281</v>
      </c>
      <c r="K28" s="123" t="s">
        <v>281</v>
      </c>
      <c r="L28" s="123" t="s">
        <v>281</v>
      </c>
    </row>
    <row r="29" spans="1:12" ht="15.75" customHeight="1" outlineLevel="1">
      <c r="B29" s="244"/>
      <c r="C29" s="281" t="s">
        <v>479</v>
      </c>
      <c r="D29" s="268" t="s">
        <v>281</v>
      </c>
      <c r="E29" s="256">
        <v>23</v>
      </c>
      <c r="F29" s="203">
        <f>E29*'Прайс-лист'!I3*(1-'Прайс-лист'!$E$3)</f>
        <v>588.80000000000007</v>
      </c>
      <c r="G29" s="269">
        <v>0</v>
      </c>
      <c r="H29" s="204">
        <f>F29*G29</f>
        <v>0</v>
      </c>
      <c r="J29" s="125" t="s">
        <v>482</v>
      </c>
      <c r="K29" s="127" t="s">
        <v>478</v>
      </c>
      <c r="L29" s="127" t="s">
        <v>563</v>
      </c>
    </row>
    <row r="30" spans="1:12" ht="15.75" customHeight="1" outlineLevel="1">
      <c r="B30" s="244"/>
      <c r="C30" s="281" t="s">
        <v>491</v>
      </c>
      <c r="D30" s="221" t="s">
        <v>281</v>
      </c>
      <c r="E30" s="256">
        <v>1042</v>
      </c>
      <c r="F30" s="203">
        <f>E30*'Прайс-лист'!I3*(1-'Прайс-лист'!$E$3)</f>
        <v>26675.200000000001</v>
      </c>
      <c r="G30" s="269">
        <v>0</v>
      </c>
      <c r="H30" s="204">
        <f>F30*G30</f>
        <v>0</v>
      </c>
      <c r="J30" s="125" t="s">
        <v>484</v>
      </c>
      <c r="K30" s="123" t="s">
        <v>475</v>
      </c>
      <c r="L30" s="125" t="s">
        <v>464</v>
      </c>
    </row>
    <row r="31" spans="1:12" ht="15.75" customHeight="1" outlineLevel="1">
      <c r="B31" s="178"/>
      <c r="C31" s="219" t="s">
        <v>4</v>
      </c>
      <c r="D31" s="219"/>
      <c r="E31" s="219"/>
      <c r="F31" s="219"/>
      <c r="G31" s="219"/>
      <c r="H31" s="219"/>
      <c r="J31" s="125" t="s">
        <v>383</v>
      </c>
      <c r="K31" s="130" t="s">
        <v>476</v>
      </c>
      <c r="L31" s="124"/>
    </row>
    <row r="32" spans="1:12" ht="15.75" customHeight="1" outlineLevel="1">
      <c r="A32" s="182"/>
      <c r="B32" s="220">
        <v>4144</v>
      </c>
      <c r="C32" s="207" t="s">
        <v>428</v>
      </c>
      <c r="D32" s="211"/>
      <c r="E32" s="256">
        <v>23</v>
      </c>
      <c r="F32" s="203">
        <f>E32*'Прайс-лист'!I3*(1-'Прайс-лист'!$E$3)</f>
        <v>588.80000000000007</v>
      </c>
      <c r="G32" s="269">
        <v>0</v>
      </c>
      <c r="H32" s="204">
        <f>F32*G32</f>
        <v>0</v>
      </c>
      <c r="J32" s="127" t="s">
        <v>485</v>
      </c>
      <c r="K32" s="124" t="s">
        <v>481</v>
      </c>
      <c r="L32" s="130"/>
    </row>
    <row r="33" spans="1:12" ht="15.75" customHeight="1" outlineLevel="1">
      <c r="A33" s="182"/>
      <c r="B33" s="220">
        <v>2401</v>
      </c>
      <c r="C33" s="207" t="s">
        <v>46</v>
      </c>
      <c r="D33" s="211"/>
      <c r="E33" s="253">
        <v>141</v>
      </c>
      <c r="F33" s="203">
        <f>E33*'Прайс-лист'!I3*(1-'Прайс-лист'!$E$3)</f>
        <v>3609.6000000000004</v>
      </c>
      <c r="G33" s="269">
        <v>0</v>
      </c>
      <c r="H33" s="204">
        <f t="shared" ref="H33:H43" si="0">F33*G33</f>
        <v>0</v>
      </c>
      <c r="J33" s="127" t="s">
        <v>339</v>
      </c>
      <c r="K33" s="156"/>
      <c r="L33" s="130"/>
    </row>
    <row r="34" spans="1:12" ht="15.75" customHeight="1" outlineLevel="1">
      <c r="A34" s="182"/>
      <c r="B34" s="220">
        <v>2347</v>
      </c>
      <c r="C34" s="207" t="s">
        <v>11</v>
      </c>
      <c r="D34" s="211"/>
      <c r="E34" s="256">
        <v>86</v>
      </c>
      <c r="F34" s="203">
        <f>E34*'Прайс-лист'!I3*(1-'Прайс-лист'!$E$3)</f>
        <v>2201.6</v>
      </c>
      <c r="G34" s="269">
        <v>0</v>
      </c>
      <c r="H34" s="204">
        <f t="shared" si="0"/>
        <v>0</v>
      </c>
      <c r="J34" s="127"/>
      <c r="K34" s="127"/>
      <c r="L34" s="127"/>
    </row>
    <row r="35" spans="1:12" ht="15.75" customHeight="1" outlineLevel="1">
      <c r="A35" s="182"/>
      <c r="B35" s="220">
        <v>2342</v>
      </c>
      <c r="C35" s="207" t="s">
        <v>5</v>
      </c>
      <c r="D35" s="211"/>
      <c r="E35" s="256">
        <v>62</v>
      </c>
      <c r="F35" s="203">
        <f>E35*'Прайс-лист'!I3*(1-'Прайс-лист'!$E$3)</f>
        <v>1587.2</v>
      </c>
      <c r="G35" s="269">
        <v>0</v>
      </c>
      <c r="H35" s="204">
        <f t="shared" si="0"/>
        <v>0</v>
      </c>
    </row>
    <row r="36" spans="1:12" ht="15.75" customHeight="1" outlineLevel="1">
      <c r="A36" s="182"/>
      <c r="B36" s="220">
        <v>2343</v>
      </c>
      <c r="C36" s="207" t="s">
        <v>12</v>
      </c>
      <c r="D36" s="211"/>
      <c r="E36" s="256">
        <v>62</v>
      </c>
      <c r="F36" s="203">
        <f>E36*'Прайс-лист'!I3*(1-'Прайс-лист'!$E$3)</f>
        <v>1587.2</v>
      </c>
      <c r="G36" s="269">
        <v>0</v>
      </c>
      <c r="H36" s="204">
        <f t="shared" si="0"/>
        <v>0</v>
      </c>
    </row>
    <row r="37" spans="1:12" ht="15.75" customHeight="1" outlineLevel="1">
      <c r="A37" s="182"/>
      <c r="B37" s="220">
        <v>2420</v>
      </c>
      <c r="C37" s="207" t="s">
        <v>47</v>
      </c>
      <c r="D37" s="211"/>
      <c r="E37" s="256">
        <v>420</v>
      </c>
      <c r="F37" s="203">
        <f>E37*'Прайс-лист'!I3*(1-'Прайс-лист'!$E$3)</f>
        <v>10752</v>
      </c>
      <c r="G37" s="269">
        <v>0</v>
      </c>
      <c r="H37" s="204">
        <f>F37*G37</f>
        <v>0</v>
      </c>
    </row>
    <row r="38" spans="1:12" ht="15.75" customHeight="1" outlineLevel="1">
      <c r="A38" s="182"/>
      <c r="B38" s="220">
        <v>2905</v>
      </c>
      <c r="C38" s="207" t="s">
        <v>6</v>
      </c>
      <c r="D38" s="211"/>
      <c r="E38" s="256">
        <v>95</v>
      </c>
      <c r="F38" s="203">
        <f>E38*'Прайс-лист'!I3*(1-'Прайс-лист'!$E$3)</f>
        <v>2432</v>
      </c>
      <c r="G38" s="269">
        <v>0</v>
      </c>
      <c r="H38" s="204">
        <f t="shared" si="0"/>
        <v>0</v>
      </c>
    </row>
    <row r="39" spans="1:12" ht="15.75" customHeight="1" outlineLevel="1">
      <c r="A39" s="182"/>
      <c r="B39" s="220">
        <v>2906</v>
      </c>
      <c r="C39" s="207" t="s">
        <v>7</v>
      </c>
      <c r="D39" s="211"/>
      <c r="E39" s="256">
        <v>120</v>
      </c>
      <c r="F39" s="203">
        <f>E39*'Прайс-лист'!I3*(1-'Прайс-лист'!$E$3)</f>
        <v>3072</v>
      </c>
      <c r="G39" s="269">
        <v>0</v>
      </c>
      <c r="H39" s="204">
        <f t="shared" si="0"/>
        <v>0</v>
      </c>
    </row>
    <row r="40" spans="1:12" ht="15.75" customHeight="1" outlineLevel="1">
      <c r="A40" s="182"/>
      <c r="B40" s="220">
        <v>2803</v>
      </c>
      <c r="C40" s="207" t="s">
        <v>8</v>
      </c>
      <c r="D40" s="211"/>
      <c r="E40" s="256">
        <v>165</v>
      </c>
      <c r="F40" s="203">
        <f>E40*'Прайс-лист'!I3*(1-'Прайс-лист'!$E$3)</f>
        <v>4224</v>
      </c>
      <c r="G40" s="269">
        <v>0</v>
      </c>
      <c r="H40" s="204">
        <f t="shared" si="0"/>
        <v>0</v>
      </c>
    </row>
    <row r="41" spans="1:12" ht="15.75" customHeight="1" outlineLevel="1">
      <c r="A41" s="182"/>
      <c r="B41" s="220">
        <v>280301</v>
      </c>
      <c r="C41" s="281" t="s">
        <v>284</v>
      </c>
      <c r="D41" s="280"/>
      <c r="E41" s="256">
        <v>165</v>
      </c>
      <c r="F41" s="203">
        <f>E41*'Прайс-лист'!I3*(1-'Прайс-лист'!$E$3)</f>
        <v>4224</v>
      </c>
      <c r="G41" s="269">
        <v>0</v>
      </c>
      <c r="H41" s="204">
        <f t="shared" si="0"/>
        <v>0</v>
      </c>
    </row>
    <row r="42" spans="1:12" ht="15.75" customHeight="1" outlineLevel="1">
      <c r="A42" s="182"/>
      <c r="B42" s="220">
        <v>2390</v>
      </c>
      <c r="C42" s="207" t="s">
        <v>564</v>
      </c>
      <c r="D42" s="211"/>
      <c r="E42" s="256">
        <v>401</v>
      </c>
      <c r="F42" s="203">
        <f>E42*'Прайс-лист'!I3*(1-'Прайс-лист'!$E$3)</f>
        <v>10265.6</v>
      </c>
      <c r="G42" s="269">
        <v>0</v>
      </c>
      <c r="H42" s="204">
        <f t="shared" si="0"/>
        <v>0</v>
      </c>
    </row>
    <row r="43" spans="1:12" ht="15.75" customHeight="1" outlineLevel="1">
      <c r="A43" s="182"/>
      <c r="B43" s="220">
        <v>2395</v>
      </c>
      <c r="C43" s="207" t="s">
        <v>567</v>
      </c>
      <c r="D43" s="211"/>
      <c r="E43" s="256">
        <v>564</v>
      </c>
      <c r="F43" s="203">
        <f>E43*'Прайс-лист'!I3*(1-'Прайс-лист'!$E$3)</f>
        <v>14438.400000000001</v>
      </c>
      <c r="G43" s="269">
        <v>0</v>
      </c>
      <c r="H43" s="204">
        <f t="shared" si="0"/>
        <v>0</v>
      </c>
    </row>
    <row r="44" spans="1:12" ht="15.75" customHeight="1" outlineLevel="1">
      <c r="B44" s="13"/>
      <c r="C44" s="10"/>
      <c r="D44" s="10"/>
      <c r="E44" s="100"/>
      <c r="F44" s="139"/>
      <c r="G44" s="12" t="s">
        <v>9</v>
      </c>
      <c r="H44" s="99">
        <f>SUM(H24:H43)</f>
        <v>52736</v>
      </c>
    </row>
  </sheetData>
  <mergeCells count="22">
    <mergeCell ref="F16:H16"/>
    <mergeCell ref="F17:H17"/>
    <mergeCell ref="F18:H18"/>
    <mergeCell ref="M2:N2"/>
    <mergeCell ref="B2:H2"/>
    <mergeCell ref="B3:H3"/>
    <mergeCell ref="F19:H19"/>
    <mergeCell ref="F20:H20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</mergeCells>
  <dataValidations count="3">
    <dataValidation type="list" allowBlank="1" showInputMessage="1" showErrorMessage="1" sqref="D29">
      <formula1>$K$28:$K$32</formula1>
    </dataValidation>
    <dataValidation type="list" allowBlank="1" showInputMessage="1" showErrorMessage="1" sqref="D30">
      <formula1>$L$28:$L$30</formula1>
    </dataValidation>
    <dataValidation type="list" allowBlank="1" showInputMessage="1" showErrorMessage="1" sqref="D28">
      <formula1>$J$28:$J$33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3"/>
  </sheetPr>
  <dimension ref="A2:N61"/>
  <sheetViews>
    <sheetView showGridLines="0" zoomScaleNormal="100" workbookViewId="0">
      <pane ySplit="2" topLeftCell="A3" activePane="bottomLeft" state="frozen"/>
      <selection pane="bottomLeft" activeCell="C48" sqref="C48"/>
    </sheetView>
  </sheetViews>
  <sheetFormatPr defaultRowHeight="15.75" customHeight="1" outlineLevelRow="2" outlineLevelCol="1"/>
  <cols>
    <col min="1" max="1" width="3.7109375" style="351" customWidth="1"/>
    <col min="2" max="2" width="12.7109375" style="351" customWidth="1"/>
    <col min="3" max="3" width="80.7109375" style="351" customWidth="1"/>
    <col min="4" max="4" width="25.7109375" style="351" customWidth="1"/>
    <col min="5" max="5" width="10" style="16" hidden="1" customWidth="1"/>
    <col min="6" max="6" width="15.7109375" style="16" customWidth="1"/>
    <col min="7" max="7" width="10.7109375" style="351" customWidth="1"/>
    <col min="8" max="8" width="15.7109375" style="16" customWidth="1"/>
    <col min="9" max="9" width="9.140625" style="351"/>
    <col min="10" max="12" width="15.7109375" style="351" hidden="1" customWidth="1" outlineLevel="1"/>
    <col min="13" max="13" width="9.140625" style="351" collapsed="1"/>
    <col min="14" max="16384" width="9.140625" style="351"/>
  </cols>
  <sheetData>
    <row r="2" spans="2:14" ht="15.75" customHeight="1">
      <c r="B2" s="334" t="s">
        <v>10</v>
      </c>
      <c r="C2" s="334"/>
      <c r="D2" s="334"/>
      <c r="E2" s="334"/>
      <c r="F2" s="334"/>
      <c r="G2" s="334"/>
      <c r="H2" s="334"/>
      <c r="M2" s="321" t="s">
        <v>430</v>
      </c>
      <c r="N2" s="321"/>
    </row>
    <row r="3" spans="2:14" ht="15.75" hidden="1" customHeight="1" outlineLevel="1">
      <c r="B3" s="335" t="s">
        <v>15</v>
      </c>
      <c r="C3" s="335"/>
      <c r="D3" s="335"/>
      <c r="E3" s="335"/>
      <c r="F3" s="335"/>
      <c r="G3" s="335"/>
      <c r="H3" s="335"/>
    </row>
    <row r="4" spans="2:14" ht="15.75" hidden="1" customHeight="1" outlineLevel="1">
      <c r="B4" s="271"/>
      <c r="C4" s="336" t="s">
        <v>16</v>
      </c>
      <c r="D4" s="336"/>
      <c r="E4" s="188"/>
      <c r="F4" s="333">
        <v>275</v>
      </c>
      <c r="G4" s="333"/>
      <c r="H4" s="333"/>
    </row>
    <row r="5" spans="2:14" ht="15.75" hidden="1" customHeight="1" outlineLevel="1">
      <c r="B5" s="271"/>
      <c r="C5" s="336" t="s">
        <v>17</v>
      </c>
      <c r="D5" s="336"/>
      <c r="E5" s="188"/>
      <c r="F5" s="333">
        <v>182</v>
      </c>
      <c r="G5" s="333"/>
      <c r="H5" s="333"/>
    </row>
    <row r="6" spans="2:14" ht="15.75" hidden="1" customHeight="1" outlineLevel="1">
      <c r="B6" s="271"/>
      <c r="C6" s="336" t="s">
        <v>18</v>
      </c>
      <c r="D6" s="336"/>
      <c r="E6" s="188"/>
      <c r="F6" s="333">
        <v>155</v>
      </c>
      <c r="G6" s="333"/>
      <c r="H6" s="333"/>
    </row>
    <row r="7" spans="2:14" ht="15.75" hidden="1" customHeight="1" outlineLevel="1">
      <c r="B7" s="271"/>
      <c r="C7" s="336" t="s">
        <v>19</v>
      </c>
      <c r="D7" s="336"/>
      <c r="E7" s="188"/>
      <c r="F7" s="333">
        <v>70</v>
      </c>
      <c r="G7" s="333"/>
      <c r="H7" s="333"/>
    </row>
    <row r="8" spans="2:14" ht="15.75" hidden="1" customHeight="1" outlineLevel="1">
      <c r="B8" s="271"/>
      <c r="C8" s="336" t="s">
        <v>20</v>
      </c>
      <c r="D8" s="336"/>
      <c r="E8" s="188"/>
      <c r="F8" s="333">
        <v>40</v>
      </c>
      <c r="G8" s="333"/>
      <c r="H8" s="333"/>
    </row>
    <row r="9" spans="2:14" ht="15.75" hidden="1" customHeight="1" outlineLevel="1">
      <c r="B9" s="271"/>
      <c r="C9" s="336" t="s">
        <v>36</v>
      </c>
      <c r="D9" s="336"/>
      <c r="E9" s="188"/>
      <c r="F9" s="333">
        <v>53</v>
      </c>
      <c r="G9" s="333"/>
      <c r="H9" s="333"/>
    </row>
    <row r="10" spans="2:14" ht="15.75" hidden="1" customHeight="1" outlineLevel="1">
      <c r="B10" s="271"/>
      <c r="C10" s="336" t="s">
        <v>21</v>
      </c>
      <c r="D10" s="336"/>
      <c r="E10" s="188"/>
      <c r="F10" s="333">
        <v>440</v>
      </c>
      <c r="G10" s="333"/>
      <c r="H10" s="333"/>
    </row>
    <row r="11" spans="2:14" ht="15.75" hidden="1" customHeight="1" outlineLevel="1">
      <c r="B11" s="271"/>
      <c r="C11" s="336" t="s">
        <v>22</v>
      </c>
      <c r="D11" s="336"/>
      <c r="E11" s="188"/>
      <c r="F11" s="333">
        <v>3</v>
      </c>
      <c r="G11" s="333"/>
      <c r="H11" s="333"/>
    </row>
    <row r="12" spans="2:14" ht="15.75" hidden="1" customHeight="1" outlineLevel="1">
      <c r="B12" s="271"/>
      <c r="C12" s="336" t="s">
        <v>23</v>
      </c>
      <c r="D12" s="336"/>
      <c r="E12" s="188"/>
      <c r="F12" s="333">
        <v>3</v>
      </c>
      <c r="G12" s="333"/>
      <c r="H12" s="333"/>
    </row>
    <row r="13" spans="2:14" ht="15.75" hidden="1" customHeight="1" outlineLevel="1">
      <c r="B13" s="271"/>
      <c r="C13" s="336" t="s">
        <v>24</v>
      </c>
      <c r="D13" s="336"/>
      <c r="E13" s="188"/>
      <c r="F13" s="333">
        <v>6</v>
      </c>
      <c r="G13" s="333"/>
      <c r="H13" s="333"/>
    </row>
    <row r="14" spans="2:14" ht="15.75" hidden="1" customHeight="1" outlineLevel="1">
      <c r="B14" s="271"/>
      <c r="C14" s="336" t="s">
        <v>25</v>
      </c>
      <c r="D14" s="336"/>
      <c r="E14" s="188"/>
      <c r="F14" s="333">
        <v>10</v>
      </c>
      <c r="G14" s="333"/>
      <c r="H14" s="333"/>
    </row>
    <row r="15" spans="2:14" ht="15.75" hidden="1" customHeight="1" outlineLevel="1">
      <c r="B15" s="271"/>
      <c r="C15" s="336" t="s">
        <v>26</v>
      </c>
      <c r="D15" s="336"/>
      <c r="E15" s="188"/>
      <c r="F15" s="333">
        <v>45</v>
      </c>
      <c r="G15" s="333"/>
      <c r="H15" s="333"/>
    </row>
    <row r="16" spans="2:14" ht="15.75" hidden="1" customHeight="1" outlineLevel="1">
      <c r="B16" s="271"/>
      <c r="C16" s="336" t="s">
        <v>27</v>
      </c>
      <c r="D16" s="336"/>
      <c r="E16" s="188"/>
      <c r="F16" s="333">
        <v>381</v>
      </c>
      <c r="G16" s="333"/>
      <c r="H16" s="333"/>
    </row>
    <row r="17" spans="1:12" ht="15.75" hidden="1" customHeight="1" outlineLevel="1">
      <c r="B17" s="271"/>
      <c r="C17" s="336" t="s">
        <v>28</v>
      </c>
      <c r="D17" s="336"/>
      <c r="E17" s="188"/>
      <c r="F17" s="333" t="s">
        <v>29</v>
      </c>
      <c r="G17" s="333"/>
      <c r="H17" s="333"/>
    </row>
    <row r="18" spans="1:12" ht="15.75" hidden="1" customHeight="1" outlineLevel="1">
      <c r="B18" s="271"/>
      <c r="C18" s="336" t="s">
        <v>30</v>
      </c>
      <c r="D18" s="336"/>
      <c r="E18" s="188"/>
      <c r="F18" s="333" t="s">
        <v>31</v>
      </c>
      <c r="G18" s="333"/>
      <c r="H18" s="333"/>
    </row>
    <row r="19" spans="1:12" ht="15.75" hidden="1" customHeight="1" outlineLevel="1">
      <c r="B19" s="271"/>
      <c r="C19" s="336" t="s">
        <v>37</v>
      </c>
      <c r="D19" s="336"/>
      <c r="E19" s="188"/>
      <c r="F19" s="333" t="s">
        <v>32</v>
      </c>
      <c r="G19" s="333"/>
      <c r="H19" s="333"/>
    </row>
    <row r="20" spans="1:12" ht="15.75" hidden="1" customHeight="1" outlineLevel="1">
      <c r="B20" s="271"/>
      <c r="C20" s="336" t="s">
        <v>33</v>
      </c>
      <c r="D20" s="336"/>
      <c r="E20" s="188"/>
      <c r="F20" s="333" t="s">
        <v>38</v>
      </c>
      <c r="G20" s="333"/>
      <c r="H20" s="333"/>
    </row>
    <row r="21" spans="1:12" ht="15.75" hidden="1" customHeight="1" outlineLevel="1">
      <c r="B21" s="271"/>
      <c r="C21" s="337" t="s">
        <v>35</v>
      </c>
      <c r="D21" s="337"/>
      <c r="E21" s="188"/>
      <c r="F21" s="320">
        <v>87</v>
      </c>
      <c r="G21" s="320"/>
      <c r="H21" s="320"/>
    </row>
    <row r="22" spans="1:12" ht="15.75" customHeight="1" collapsed="1">
      <c r="B22" s="52"/>
      <c r="C22" s="53"/>
      <c r="D22" s="53"/>
      <c r="E22" s="54"/>
      <c r="F22" s="55"/>
      <c r="G22" s="55"/>
      <c r="H22" s="54"/>
    </row>
    <row r="23" spans="1:12" s="366" customFormat="1" ht="15.75" customHeight="1" outlineLevel="1">
      <c r="B23" s="275" t="s">
        <v>39</v>
      </c>
      <c r="C23" s="228" t="s">
        <v>44</v>
      </c>
      <c r="D23" s="270"/>
      <c r="E23" s="229" t="s">
        <v>1</v>
      </c>
      <c r="F23" s="270" t="s">
        <v>1</v>
      </c>
      <c r="G23" s="270" t="s">
        <v>40</v>
      </c>
      <c r="H23" s="229" t="s">
        <v>41</v>
      </c>
    </row>
    <row r="24" spans="1:12" ht="15.75" customHeight="1" outlineLevel="1">
      <c r="B24" s="284">
        <v>1010</v>
      </c>
      <c r="C24" s="285" t="s">
        <v>13</v>
      </c>
      <c r="D24" s="285"/>
      <c r="E24" s="274">
        <v>1814</v>
      </c>
      <c r="F24" s="204">
        <f>E24*'Прайс-лист'!I3*(1-'Прайс-лист'!$E$3)</f>
        <v>46438.400000000001</v>
      </c>
      <c r="G24" s="284"/>
      <c r="H24" s="203">
        <f>F24</f>
        <v>46438.400000000001</v>
      </c>
    </row>
    <row r="25" spans="1:12" ht="15.75" hidden="1" customHeight="1" outlineLevel="2">
      <c r="B25" s="214"/>
      <c r="C25" s="17" t="s">
        <v>343</v>
      </c>
      <c r="D25" s="17"/>
      <c r="E25" s="17"/>
      <c r="F25" s="17"/>
      <c r="G25" s="17"/>
      <c r="H25" s="17"/>
    </row>
    <row r="26" spans="1:12" ht="222" hidden="1" customHeight="1" outlineLevel="2">
      <c r="B26" s="206"/>
      <c r="C26" s="361" t="s">
        <v>598</v>
      </c>
      <c r="D26" s="361"/>
      <c r="E26" s="361"/>
      <c r="F26" s="361"/>
      <c r="G26" s="361"/>
      <c r="H26" s="361"/>
    </row>
    <row r="27" spans="1:12" ht="15.75" customHeight="1" outlineLevel="1" collapsed="1">
      <c r="B27" s="178"/>
      <c r="C27" s="17" t="s">
        <v>381</v>
      </c>
      <c r="D27" s="17"/>
      <c r="E27" s="17"/>
      <c r="F27" s="17"/>
      <c r="G27" s="17"/>
      <c r="H27" s="17"/>
    </row>
    <row r="28" spans="1:12" ht="15.75" customHeight="1" outlineLevel="1">
      <c r="B28" s="284">
        <v>2470</v>
      </c>
      <c r="C28" s="287" t="s">
        <v>3</v>
      </c>
      <c r="D28" s="208" t="s">
        <v>281</v>
      </c>
      <c r="E28" s="272">
        <v>62</v>
      </c>
      <c r="F28" s="204">
        <f>E28*'Прайс-лист'!I3*(1-'Прайс-лист'!$E$3)</f>
        <v>1587.2</v>
      </c>
      <c r="G28" s="273">
        <v>0</v>
      </c>
      <c r="H28" s="203">
        <f>F28*G28</f>
        <v>0</v>
      </c>
      <c r="J28" s="123" t="s">
        <v>281</v>
      </c>
      <c r="K28" s="123" t="s">
        <v>281</v>
      </c>
      <c r="L28" s="123" t="s">
        <v>281</v>
      </c>
    </row>
    <row r="29" spans="1:12" ht="15.75" customHeight="1" outlineLevel="1">
      <c r="B29" s="284"/>
      <c r="C29" s="281" t="s">
        <v>479</v>
      </c>
      <c r="D29" s="268" t="s">
        <v>281</v>
      </c>
      <c r="E29" s="272">
        <v>23</v>
      </c>
      <c r="F29" s="204">
        <f>E29*'Прайс-лист'!I3*(1-'Прайс-лист'!$E$3)</f>
        <v>588.80000000000007</v>
      </c>
      <c r="G29" s="273">
        <v>0</v>
      </c>
      <c r="H29" s="203">
        <f>F29*G29</f>
        <v>0</v>
      </c>
      <c r="J29" s="125" t="s">
        <v>482</v>
      </c>
      <c r="K29" s="127" t="s">
        <v>478</v>
      </c>
      <c r="L29" s="127" t="s">
        <v>563</v>
      </c>
    </row>
    <row r="30" spans="1:12" ht="15.75" customHeight="1" outlineLevel="1">
      <c r="B30" s="284"/>
      <c r="C30" s="281" t="s">
        <v>492</v>
      </c>
      <c r="D30" s="221" t="s">
        <v>281</v>
      </c>
      <c r="E30" s="272">
        <v>896</v>
      </c>
      <c r="F30" s="204">
        <f>E30*'Прайс-лист'!I3*(1-'Прайс-лист'!$E$3)</f>
        <v>22937.600000000002</v>
      </c>
      <c r="G30" s="273">
        <v>0</v>
      </c>
      <c r="H30" s="203">
        <f>F30*G30</f>
        <v>0</v>
      </c>
      <c r="J30" s="125" t="s">
        <v>484</v>
      </c>
      <c r="K30" s="123" t="s">
        <v>475</v>
      </c>
      <c r="L30" s="125" t="s">
        <v>464</v>
      </c>
    </row>
    <row r="31" spans="1:12" ht="15.75" customHeight="1" outlineLevel="1">
      <c r="B31" s="178"/>
      <c r="C31" s="219" t="s">
        <v>4</v>
      </c>
      <c r="D31" s="219"/>
      <c r="E31" s="219"/>
      <c r="F31" s="219"/>
      <c r="G31" s="219"/>
      <c r="H31" s="219"/>
      <c r="J31" s="125" t="s">
        <v>383</v>
      </c>
      <c r="K31" s="130" t="s">
        <v>476</v>
      </c>
      <c r="L31" s="124"/>
    </row>
    <row r="32" spans="1:12" ht="15.75" customHeight="1" outlineLevel="1">
      <c r="A32" s="182"/>
      <c r="B32" s="278">
        <v>4144</v>
      </c>
      <c r="C32" s="211" t="s">
        <v>428</v>
      </c>
      <c r="D32" s="211"/>
      <c r="E32" s="272">
        <v>23</v>
      </c>
      <c r="F32" s="204">
        <f>E32*'Прайс-лист'!I3*(1-'Прайс-лист'!$E$3)</f>
        <v>588.80000000000007</v>
      </c>
      <c r="G32" s="273">
        <v>0</v>
      </c>
      <c r="H32" s="203">
        <f>F32*G32</f>
        <v>0</v>
      </c>
      <c r="J32" s="127" t="s">
        <v>485</v>
      </c>
      <c r="K32" s="124" t="s">
        <v>481</v>
      </c>
      <c r="L32" s="130"/>
    </row>
    <row r="33" spans="1:12" ht="15.75" customHeight="1" outlineLevel="1">
      <c r="A33" s="182"/>
      <c r="B33" s="278">
        <v>2340</v>
      </c>
      <c r="C33" s="285" t="s">
        <v>5</v>
      </c>
      <c r="D33" s="285"/>
      <c r="E33" s="272">
        <v>52</v>
      </c>
      <c r="F33" s="204">
        <f>E33*'Прайс-лист'!I3*(1-'Прайс-лист'!$E$3)</f>
        <v>1331.2</v>
      </c>
      <c r="G33" s="273">
        <v>0</v>
      </c>
      <c r="H33" s="203">
        <f t="shared" ref="H33:H39" si="0">F33*G33</f>
        <v>0</v>
      </c>
      <c r="J33" s="127" t="s">
        <v>339</v>
      </c>
      <c r="K33" s="156"/>
      <c r="L33" s="130"/>
    </row>
    <row r="34" spans="1:12" ht="15.75" customHeight="1" outlineLevel="1">
      <c r="A34" s="182"/>
      <c r="B34" s="278">
        <v>2341</v>
      </c>
      <c r="C34" s="285" t="s">
        <v>12</v>
      </c>
      <c r="D34" s="285"/>
      <c r="E34" s="272">
        <v>57</v>
      </c>
      <c r="F34" s="204">
        <f>E34*'Прайс-лист'!I3*(1-'Прайс-лист'!$E$3)</f>
        <v>1459.2</v>
      </c>
      <c r="G34" s="273">
        <v>0</v>
      </c>
      <c r="H34" s="203">
        <f t="shared" si="0"/>
        <v>0</v>
      </c>
      <c r="J34" s="127"/>
      <c r="K34" s="127"/>
      <c r="L34" s="127"/>
    </row>
    <row r="35" spans="1:12" ht="15.75" customHeight="1" outlineLevel="1">
      <c r="A35" s="182"/>
      <c r="B35" s="282">
        <v>2424</v>
      </c>
      <c r="C35" s="280" t="s">
        <v>47</v>
      </c>
      <c r="D35" s="280"/>
      <c r="E35" s="272">
        <v>399</v>
      </c>
      <c r="F35" s="204">
        <f>E35*'Прайс-лист'!I3*(1-'Прайс-лист'!$E$3)</f>
        <v>10214.400000000001</v>
      </c>
      <c r="G35" s="273">
        <v>0</v>
      </c>
      <c r="H35" s="203">
        <f>F35*G35</f>
        <v>0</v>
      </c>
      <c r="J35" s="127"/>
      <c r="K35" s="127"/>
      <c r="L35" s="127"/>
    </row>
    <row r="36" spans="1:12" ht="15.75" customHeight="1" outlineLevel="1">
      <c r="A36" s="182"/>
      <c r="B36" s="278">
        <v>2903</v>
      </c>
      <c r="C36" s="285" t="s">
        <v>6</v>
      </c>
      <c r="D36" s="285"/>
      <c r="E36" s="272">
        <v>84</v>
      </c>
      <c r="F36" s="204">
        <f>E36*'Прайс-лист'!I3*(1-'Прайс-лист'!$E$3)</f>
        <v>2150.4</v>
      </c>
      <c r="G36" s="273">
        <v>0</v>
      </c>
      <c r="H36" s="203">
        <f t="shared" si="0"/>
        <v>0</v>
      </c>
      <c r="J36" s="363"/>
      <c r="K36" s="363"/>
      <c r="L36" s="363"/>
    </row>
    <row r="37" spans="1:12" ht="15.75" customHeight="1" outlineLevel="1">
      <c r="A37" s="182"/>
      <c r="B37" s="278">
        <v>2904</v>
      </c>
      <c r="C37" s="285" t="s">
        <v>7</v>
      </c>
      <c r="D37" s="285"/>
      <c r="E37" s="272">
        <v>110</v>
      </c>
      <c r="F37" s="204">
        <f>E37*'Прайс-лист'!I3*(1-'Прайс-лист'!$E$3)</f>
        <v>2816</v>
      </c>
      <c r="G37" s="273">
        <v>0</v>
      </c>
      <c r="H37" s="203">
        <f t="shared" si="0"/>
        <v>0</v>
      </c>
      <c r="J37" s="363"/>
      <c r="K37" s="363"/>
      <c r="L37" s="363"/>
    </row>
    <row r="38" spans="1:12" ht="15.75" customHeight="1" outlineLevel="1">
      <c r="A38" s="182"/>
      <c r="B38" s="278">
        <v>2802</v>
      </c>
      <c r="C38" s="285" t="s">
        <v>8</v>
      </c>
      <c r="D38" s="285"/>
      <c r="E38" s="272">
        <v>150</v>
      </c>
      <c r="F38" s="204">
        <f>E38*'Прайс-лист'!I3*(1-'Прайс-лист'!$E$3)</f>
        <v>3840</v>
      </c>
      <c r="G38" s="273">
        <v>0</v>
      </c>
      <c r="H38" s="203">
        <f t="shared" si="0"/>
        <v>0</v>
      </c>
    </row>
    <row r="39" spans="1:12" ht="15.75" customHeight="1" outlineLevel="1">
      <c r="A39" s="182"/>
      <c r="B39" s="278">
        <v>280201</v>
      </c>
      <c r="C39" s="280" t="s">
        <v>284</v>
      </c>
      <c r="D39" s="280"/>
      <c r="E39" s="272">
        <v>150</v>
      </c>
      <c r="F39" s="204">
        <f>E39*'Прайс-лист'!I3*(1-'Прайс-лист'!$E$3)</f>
        <v>3840</v>
      </c>
      <c r="G39" s="273">
        <v>0</v>
      </c>
      <c r="H39" s="203">
        <f t="shared" si="0"/>
        <v>0</v>
      </c>
    </row>
    <row r="40" spans="1:12" ht="15.75" customHeight="1" outlineLevel="1">
      <c r="C40" s="42"/>
      <c r="D40" s="42"/>
      <c r="G40" s="11" t="s">
        <v>9</v>
      </c>
      <c r="H40" s="108">
        <f>SUM(H24:H39)</f>
        <v>46438.400000000001</v>
      </c>
    </row>
    <row r="41" spans="1:12" ht="15.75" customHeight="1" outlineLevel="1"/>
    <row r="43" spans="1:12" ht="15.75" customHeight="1">
      <c r="E43" s="351"/>
      <c r="F43" s="351"/>
      <c r="H43" s="351"/>
    </row>
    <row r="44" spans="1:12" ht="15.75" customHeight="1">
      <c r="E44" s="351"/>
      <c r="F44" s="351"/>
      <c r="H44" s="351"/>
    </row>
    <row r="45" spans="1:12" ht="15.75" customHeight="1">
      <c r="E45" s="351"/>
      <c r="F45" s="351"/>
      <c r="H45" s="351"/>
    </row>
    <row r="46" spans="1:12" ht="15.75" customHeight="1">
      <c r="E46" s="351"/>
      <c r="F46" s="351"/>
      <c r="H46" s="351"/>
    </row>
    <row r="47" spans="1:12" ht="15.75" customHeight="1">
      <c r="E47" s="351"/>
      <c r="F47" s="351"/>
      <c r="H47" s="351"/>
    </row>
    <row r="48" spans="1:12" ht="15.75" customHeight="1">
      <c r="E48" s="351"/>
      <c r="F48" s="351"/>
      <c r="H48" s="351"/>
    </row>
    <row r="49" spans="5:8" ht="15.75" customHeight="1">
      <c r="E49" s="351"/>
      <c r="F49" s="351"/>
      <c r="H49" s="351"/>
    </row>
    <row r="50" spans="5:8" ht="15.75" customHeight="1">
      <c r="E50" s="351"/>
      <c r="F50" s="351"/>
      <c r="H50" s="351"/>
    </row>
    <row r="51" spans="5:8" ht="15.75" customHeight="1">
      <c r="E51" s="351"/>
      <c r="F51" s="351"/>
      <c r="H51" s="351"/>
    </row>
    <row r="52" spans="5:8" ht="15.75" customHeight="1">
      <c r="E52" s="351"/>
      <c r="F52" s="351"/>
      <c r="H52" s="351"/>
    </row>
    <row r="53" spans="5:8" ht="15.75" customHeight="1">
      <c r="E53" s="351"/>
      <c r="F53" s="351"/>
      <c r="H53" s="351"/>
    </row>
    <row r="54" spans="5:8" ht="15.75" customHeight="1">
      <c r="E54" s="351"/>
      <c r="F54" s="351"/>
      <c r="H54" s="351"/>
    </row>
    <row r="55" spans="5:8" ht="15.75" customHeight="1">
      <c r="E55" s="351"/>
      <c r="F55" s="351"/>
      <c r="H55" s="351"/>
    </row>
    <row r="56" spans="5:8" ht="15.75" customHeight="1">
      <c r="E56" s="351"/>
      <c r="F56" s="351"/>
      <c r="H56" s="351"/>
    </row>
    <row r="57" spans="5:8" ht="15.75" customHeight="1">
      <c r="E57" s="351"/>
      <c r="F57" s="351"/>
      <c r="H57" s="351"/>
    </row>
    <row r="58" spans="5:8" ht="15.75" customHeight="1">
      <c r="E58" s="351"/>
      <c r="F58" s="351"/>
      <c r="H58" s="351"/>
    </row>
    <row r="59" spans="5:8" ht="15.75" customHeight="1">
      <c r="E59" s="351"/>
      <c r="F59" s="351"/>
      <c r="H59" s="351"/>
    </row>
    <row r="60" spans="5:8" ht="15.75" customHeight="1">
      <c r="E60" s="351"/>
      <c r="F60" s="351"/>
      <c r="H60" s="351"/>
    </row>
    <row r="61" spans="5:8" ht="15.75" customHeight="1">
      <c r="E61" s="351"/>
      <c r="F61" s="351"/>
      <c r="H61" s="351"/>
    </row>
  </sheetData>
  <mergeCells count="40">
    <mergeCell ref="M2:N2"/>
    <mergeCell ref="C19:D19"/>
    <mergeCell ref="C20:D20"/>
    <mergeCell ref="C21:D21"/>
    <mergeCell ref="C14:D14"/>
    <mergeCell ref="C15:D15"/>
    <mergeCell ref="C16:D16"/>
    <mergeCell ref="C17:D17"/>
    <mergeCell ref="C18:D18"/>
    <mergeCell ref="C9:D9"/>
    <mergeCell ref="C10:D10"/>
    <mergeCell ref="C11:D11"/>
    <mergeCell ref="C12:D12"/>
    <mergeCell ref="C13:D13"/>
    <mergeCell ref="C4:D4"/>
    <mergeCell ref="F18:H18"/>
    <mergeCell ref="B2:H2"/>
    <mergeCell ref="B3:H3"/>
    <mergeCell ref="F19:H19"/>
    <mergeCell ref="F20:H20"/>
    <mergeCell ref="C5:D5"/>
    <mergeCell ref="C6:D6"/>
    <mergeCell ref="C7:D7"/>
    <mergeCell ref="C8:D8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</mergeCells>
  <dataValidations count="3">
    <dataValidation type="list" allowBlank="1" showInputMessage="1" showErrorMessage="1" sqref="D28">
      <formula1>$J$28:$J$33</formula1>
    </dataValidation>
    <dataValidation type="list" allowBlank="1" showInputMessage="1" showErrorMessage="1" sqref="D29">
      <formula1>$K$28:$K$32</formula1>
    </dataValidation>
    <dataValidation type="list" allowBlank="1" showInputMessage="1" showErrorMessage="1" sqref="D30">
      <formula1>$L$28:$L$30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180" verticalDpi="18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3"/>
  </sheetPr>
  <dimension ref="A2:N55"/>
  <sheetViews>
    <sheetView showGridLines="0" zoomScaleNormal="100" workbookViewId="0">
      <pane ySplit="2" topLeftCell="A3" activePane="bottomLeft" state="frozen"/>
      <selection pane="bottomLeft" activeCell="C39" sqref="C39"/>
    </sheetView>
  </sheetViews>
  <sheetFormatPr defaultRowHeight="15.75" customHeight="1" outlineLevelRow="2" outlineLevelCol="1"/>
  <cols>
    <col min="1" max="1" width="3.7109375" style="2" customWidth="1"/>
    <col min="2" max="2" width="12.7109375" style="3" customWidth="1"/>
    <col min="3" max="3" width="80.7109375" style="2" customWidth="1"/>
    <col min="4" max="4" width="25.7109375" style="2" customWidth="1"/>
    <col min="5" max="5" width="11.140625" style="1" hidden="1" customWidth="1"/>
    <col min="6" max="6" width="15.7109375" style="1" customWidth="1"/>
    <col min="7" max="7" width="10.7109375" style="3" customWidth="1"/>
    <col min="8" max="8" width="15.7109375" style="1" customWidth="1"/>
    <col min="9" max="9" width="9.140625" style="2"/>
    <col min="10" max="12" width="15.7109375" style="2" hidden="1" customWidth="1" outlineLevel="1"/>
    <col min="13" max="13" width="9.140625" style="2" collapsed="1"/>
    <col min="14" max="16384" width="9.140625" style="2"/>
  </cols>
  <sheetData>
    <row r="2" spans="2:14" ht="15.75" customHeight="1">
      <c r="B2" s="323" t="s">
        <v>2</v>
      </c>
      <c r="C2" s="323"/>
      <c r="D2" s="323"/>
      <c r="E2" s="323"/>
      <c r="F2" s="323"/>
      <c r="G2" s="323"/>
      <c r="H2" s="323"/>
      <c r="M2" s="321" t="s">
        <v>430</v>
      </c>
      <c r="N2" s="321"/>
    </row>
    <row r="3" spans="2:14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4" ht="15.75" hidden="1" customHeight="1" outlineLevel="1">
      <c r="B4" s="187"/>
      <c r="C4" s="339" t="s">
        <v>16</v>
      </c>
      <c r="D4" s="339"/>
      <c r="E4" s="189"/>
      <c r="F4" s="338">
        <v>250</v>
      </c>
      <c r="G4" s="338"/>
      <c r="H4" s="338"/>
    </row>
    <row r="5" spans="2:14" ht="15.75" hidden="1" customHeight="1" outlineLevel="1">
      <c r="B5" s="187"/>
      <c r="C5" s="339" t="s">
        <v>17</v>
      </c>
      <c r="D5" s="339"/>
      <c r="E5" s="189"/>
      <c r="F5" s="338">
        <v>166</v>
      </c>
      <c r="G5" s="338"/>
      <c r="H5" s="338"/>
    </row>
    <row r="6" spans="2:14" ht="15.75" hidden="1" customHeight="1" outlineLevel="1">
      <c r="B6" s="187"/>
      <c r="C6" s="339" t="s">
        <v>18</v>
      </c>
      <c r="D6" s="339"/>
      <c r="E6" s="189"/>
      <c r="F6" s="338">
        <v>146</v>
      </c>
      <c r="G6" s="338"/>
      <c r="H6" s="338"/>
    </row>
    <row r="7" spans="2:14" ht="15.75" hidden="1" customHeight="1" outlineLevel="1">
      <c r="B7" s="187"/>
      <c r="C7" s="339" t="s">
        <v>19</v>
      </c>
      <c r="D7" s="339"/>
      <c r="E7" s="189"/>
      <c r="F7" s="338">
        <v>62</v>
      </c>
      <c r="G7" s="338"/>
      <c r="H7" s="338"/>
    </row>
    <row r="8" spans="2:14" ht="15.75" hidden="1" customHeight="1" outlineLevel="1">
      <c r="B8" s="187"/>
      <c r="C8" s="339" t="s">
        <v>20</v>
      </c>
      <c r="D8" s="339"/>
      <c r="E8" s="189"/>
      <c r="F8" s="338">
        <v>38</v>
      </c>
      <c r="G8" s="338"/>
      <c r="H8" s="338"/>
    </row>
    <row r="9" spans="2:14" ht="15.75" hidden="1" customHeight="1" outlineLevel="1">
      <c r="B9" s="187"/>
      <c r="C9" s="339" t="s">
        <v>36</v>
      </c>
      <c r="D9" s="339"/>
      <c r="E9" s="189"/>
      <c r="F9" s="338">
        <v>46</v>
      </c>
      <c r="G9" s="338"/>
      <c r="H9" s="338"/>
    </row>
    <row r="10" spans="2:14" ht="15.75" hidden="1" customHeight="1" outlineLevel="1">
      <c r="B10" s="187"/>
      <c r="C10" s="339" t="s">
        <v>21</v>
      </c>
      <c r="D10" s="339"/>
      <c r="E10" s="189"/>
      <c r="F10" s="338">
        <v>330</v>
      </c>
      <c r="G10" s="338"/>
      <c r="H10" s="338"/>
    </row>
    <row r="11" spans="2:14" ht="15.75" hidden="1" customHeight="1" outlineLevel="1">
      <c r="B11" s="187"/>
      <c r="C11" s="339" t="s">
        <v>22</v>
      </c>
      <c r="D11" s="339"/>
      <c r="E11" s="189"/>
      <c r="F11" s="338">
        <v>2</v>
      </c>
      <c r="G11" s="338"/>
      <c r="H11" s="338"/>
    </row>
    <row r="12" spans="2:14" ht="15.75" hidden="1" customHeight="1" outlineLevel="1">
      <c r="B12" s="187"/>
      <c r="C12" s="339" t="s">
        <v>23</v>
      </c>
      <c r="D12" s="339"/>
      <c r="E12" s="189"/>
      <c r="F12" s="338">
        <v>3</v>
      </c>
      <c r="G12" s="338"/>
      <c r="H12" s="338"/>
    </row>
    <row r="13" spans="2:14" ht="15.75" hidden="1" customHeight="1" outlineLevel="1">
      <c r="B13" s="187"/>
      <c r="C13" s="339" t="s">
        <v>24</v>
      </c>
      <c r="D13" s="339"/>
      <c r="E13" s="189"/>
      <c r="F13" s="338">
        <v>3</v>
      </c>
      <c r="G13" s="338"/>
      <c r="H13" s="338"/>
    </row>
    <row r="14" spans="2:14" ht="15.75" hidden="1" customHeight="1" outlineLevel="1">
      <c r="B14" s="187"/>
      <c r="C14" s="339" t="s">
        <v>25</v>
      </c>
      <c r="D14" s="339"/>
      <c r="E14" s="189"/>
      <c r="F14" s="338">
        <v>6</v>
      </c>
      <c r="G14" s="338"/>
      <c r="H14" s="338"/>
    </row>
    <row r="15" spans="2:14" ht="15.75" hidden="1" customHeight="1" outlineLevel="1">
      <c r="B15" s="187"/>
      <c r="C15" s="339" t="s">
        <v>26</v>
      </c>
      <c r="D15" s="339"/>
      <c r="E15" s="189"/>
      <c r="F15" s="338">
        <v>35</v>
      </c>
      <c r="G15" s="338"/>
      <c r="H15" s="338"/>
    </row>
    <row r="16" spans="2:14" ht="15.75" hidden="1" customHeight="1" outlineLevel="1">
      <c r="B16" s="187"/>
      <c r="C16" s="339" t="s">
        <v>27</v>
      </c>
      <c r="D16" s="339"/>
      <c r="E16" s="189"/>
      <c r="F16" s="338">
        <v>381</v>
      </c>
      <c r="G16" s="338"/>
      <c r="H16" s="338"/>
    </row>
    <row r="17" spans="1:12" ht="15.75" hidden="1" customHeight="1" outlineLevel="1">
      <c r="B17" s="187"/>
      <c r="C17" s="339" t="s">
        <v>28</v>
      </c>
      <c r="D17" s="339"/>
      <c r="E17" s="189"/>
      <c r="F17" s="338" t="s">
        <v>29</v>
      </c>
      <c r="G17" s="338"/>
      <c r="H17" s="338"/>
    </row>
    <row r="18" spans="1:12" ht="15.75" hidden="1" customHeight="1" outlineLevel="1">
      <c r="B18" s="187"/>
      <c r="C18" s="339" t="s">
        <v>30</v>
      </c>
      <c r="D18" s="339"/>
      <c r="E18" s="189"/>
      <c r="F18" s="338" t="s">
        <v>31</v>
      </c>
      <c r="G18" s="338"/>
      <c r="H18" s="338"/>
    </row>
    <row r="19" spans="1:12" ht="15.75" hidden="1" customHeight="1" outlineLevel="1">
      <c r="B19" s="187"/>
      <c r="C19" s="339" t="s">
        <v>37</v>
      </c>
      <c r="D19" s="339"/>
      <c r="E19" s="189"/>
      <c r="F19" s="338" t="s">
        <v>32</v>
      </c>
      <c r="G19" s="338"/>
      <c r="H19" s="338"/>
    </row>
    <row r="20" spans="1:12" ht="15.75" hidden="1" customHeight="1" outlineLevel="1">
      <c r="B20" s="187"/>
      <c r="C20" s="339" t="s">
        <v>33</v>
      </c>
      <c r="D20" s="339"/>
      <c r="E20" s="189"/>
      <c r="F20" s="338" t="s">
        <v>34</v>
      </c>
      <c r="G20" s="338"/>
      <c r="H20" s="338"/>
    </row>
    <row r="21" spans="1:12" ht="15.75" hidden="1" customHeight="1" outlineLevel="1">
      <c r="B21" s="187"/>
      <c r="C21" s="340" t="s">
        <v>35</v>
      </c>
      <c r="D21" s="340"/>
      <c r="E21" s="189"/>
      <c r="F21" s="327">
        <v>72</v>
      </c>
      <c r="G21" s="327"/>
      <c r="H21" s="327"/>
    </row>
    <row r="22" spans="1:12" ht="15.75" customHeight="1" collapsed="1">
      <c r="B22" s="57"/>
      <c r="C22" s="69"/>
      <c r="D22" s="69"/>
      <c r="E22" s="70"/>
      <c r="F22" s="71"/>
      <c r="G22" s="71"/>
      <c r="H22" s="70"/>
    </row>
    <row r="23" spans="1:12" ht="15.75" customHeight="1" outlineLevel="1">
      <c r="B23" s="49" t="s">
        <v>39</v>
      </c>
      <c r="C23" s="50" t="s">
        <v>44</v>
      </c>
      <c r="D23" s="50"/>
      <c r="E23" s="51" t="s">
        <v>1</v>
      </c>
      <c r="F23" s="50" t="s">
        <v>1</v>
      </c>
      <c r="G23" s="50" t="s">
        <v>40</v>
      </c>
      <c r="H23" s="51" t="s">
        <v>41</v>
      </c>
    </row>
    <row r="24" spans="1:12" ht="15.75" customHeight="1" outlineLevel="1">
      <c r="B24" s="289">
        <v>1000</v>
      </c>
      <c r="C24" s="280" t="s">
        <v>13</v>
      </c>
      <c r="D24" s="280"/>
      <c r="E24" s="276">
        <v>1558</v>
      </c>
      <c r="F24" s="276">
        <f>E24*'Прайс-лист'!I3*(1-'Прайс-лист'!$E$3)</f>
        <v>39884.800000000003</v>
      </c>
      <c r="G24" s="289"/>
      <c r="H24" s="204">
        <f>F24</f>
        <v>39884.800000000003</v>
      </c>
    </row>
    <row r="25" spans="1:12" ht="15.75" hidden="1" customHeight="1" outlineLevel="2">
      <c r="B25" s="214"/>
      <c r="C25" s="17" t="s">
        <v>343</v>
      </c>
      <c r="D25" s="17"/>
      <c r="E25" s="17"/>
      <c r="F25" s="17"/>
      <c r="G25" s="17"/>
      <c r="H25" s="17"/>
    </row>
    <row r="26" spans="1:12" ht="216" hidden="1" customHeight="1" outlineLevel="2">
      <c r="B26" s="206"/>
      <c r="C26" s="319" t="s">
        <v>599</v>
      </c>
      <c r="D26" s="319"/>
      <c r="E26" s="319"/>
      <c r="F26" s="319"/>
      <c r="G26" s="319"/>
      <c r="H26" s="319"/>
    </row>
    <row r="27" spans="1:12" ht="15.75" customHeight="1" outlineLevel="1" collapsed="1">
      <c r="B27" s="178"/>
      <c r="C27" s="17" t="s">
        <v>381</v>
      </c>
      <c r="D27" s="17"/>
      <c r="E27" s="17"/>
      <c r="F27" s="17"/>
      <c r="G27" s="17"/>
      <c r="H27" s="17"/>
    </row>
    <row r="28" spans="1:12" ht="15.75" customHeight="1" outlineLevel="1">
      <c r="B28" s="289">
        <v>2470</v>
      </c>
      <c r="C28" s="287" t="s">
        <v>3</v>
      </c>
      <c r="D28" s="208" t="s">
        <v>281</v>
      </c>
      <c r="E28" s="204">
        <v>62</v>
      </c>
      <c r="F28" s="204">
        <f>E28*'Прайс-лист'!I3*(1-'Прайс-лист'!$E$3)</f>
        <v>1587.2</v>
      </c>
      <c r="G28" s="205">
        <v>0</v>
      </c>
      <c r="H28" s="276">
        <f>F28*G28</f>
        <v>0</v>
      </c>
      <c r="J28" s="123" t="s">
        <v>281</v>
      </c>
      <c r="K28" s="123" t="s">
        <v>281</v>
      </c>
      <c r="L28" s="123" t="s">
        <v>281</v>
      </c>
    </row>
    <row r="29" spans="1:12" ht="15.75" customHeight="1" outlineLevel="1">
      <c r="B29" s="289"/>
      <c r="C29" s="281" t="s">
        <v>479</v>
      </c>
      <c r="D29" s="268" t="s">
        <v>281</v>
      </c>
      <c r="E29" s="204">
        <v>23</v>
      </c>
      <c r="F29" s="204">
        <f>E29*'Прайс-лист'!I3*(1-'Прайс-лист'!$E$3)</f>
        <v>588.80000000000007</v>
      </c>
      <c r="G29" s="205">
        <v>0</v>
      </c>
      <c r="H29" s="276">
        <f>F29*G29</f>
        <v>0</v>
      </c>
      <c r="J29" s="125" t="s">
        <v>482</v>
      </c>
      <c r="K29" s="127" t="s">
        <v>478</v>
      </c>
      <c r="L29" s="127" t="s">
        <v>563</v>
      </c>
    </row>
    <row r="30" spans="1:12" ht="15.75" customHeight="1" outlineLevel="1">
      <c r="B30" s="289"/>
      <c r="C30" s="281" t="s">
        <v>492</v>
      </c>
      <c r="D30" s="221" t="s">
        <v>281</v>
      </c>
      <c r="E30" s="204">
        <v>809</v>
      </c>
      <c r="F30" s="204">
        <f>E30*'Прайс-лист'!I3*(1-'Прайс-лист'!$E$3)</f>
        <v>20710.400000000001</v>
      </c>
      <c r="G30" s="205">
        <v>0</v>
      </c>
      <c r="H30" s="276">
        <f>F30*G30</f>
        <v>0</v>
      </c>
      <c r="J30" s="125" t="s">
        <v>484</v>
      </c>
      <c r="K30" s="123" t="s">
        <v>475</v>
      </c>
      <c r="L30" s="125" t="s">
        <v>464</v>
      </c>
    </row>
    <row r="31" spans="1:12" ht="15.75" customHeight="1" outlineLevel="1">
      <c r="B31" s="178"/>
      <c r="C31" s="219" t="s">
        <v>4</v>
      </c>
      <c r="D31" s="219"/>
      <c r="E31" s="219"/>
      <c r="F31" s="219"/>
      <c r="G31" s="219"/>
      <c r="H31" s="219"/>
      <c r="J31" s="125" t="s">
        <v>383</v>
      </c>
      <c r="K31" s="130" t="s">
        <v>476</v>
      </c>
      <c r="L31" s="124"/>
    </row>
    <row r="32" spans="1:12" ht="15.75" customHeight="1" outlineLevel="1">
      <c r="A32" s="182"/>
      <c r="B32" s="282">
        <v>4144</v>
      </c>
      <c r="C32" s="207" t="s">
        <v>428</v>
      </c>
      <c r="D32" s="211"/>
      <c r="E32" s="204">
        <v>23</v>
      </c>
      <c r="F32" s="204">
        <f>E32*'Прайс-лист'!I3*(1-'Прайс-лист'!$E$3)</f>
        <v>588.80000000000007</v>
      </c>
      <c r="G32" s="205">
        <v>0</v>
      </c>
      <c r="H32" s="276">
        <f t="shared" ref="H32:H37" si="0">F32*G32</f>
        <v>0</v>
      </c>
      <c r="J32" s="127" t="s">
        <v>485</v>
      </c>
      <c r="K32" s="124" t="s">
        <v>481</v>
      </c>
      <c r="L32" s="130"/>
    </row>
    <row r="33" spans="1:12" ht="15.75" customHeight="1" outlineLevel="1">
      <c r="A33" s="182"/>
      <c r="B33" s="282">
        <v>2340</v>
      </c>
      <c r="C33" s="281" t="s">
        <v>5</v>
      </c>
      <c r="D33" s="280"/>
      <c r="E33" s="204">
        <v>52</v>
      </c>
      <c r="F33" s="204">
        <f>E33*'Прайс-лист'!I3*(1-'Прайс-лист'!$E$3)</f>
        <v>1331.2</v>
      </c>
      <c r="G33" s="205">
        <v>0</v>
      </c>
      <c r="H33" s="276">
        <f t="shared" si="0"/>
        <v>0</v>
      </c>
      <c r="J33" s="127" t="s">
        <v>339</v>
      </c>
      <c r="K33" s="156"/>
      <c r="L33" s="130"/>
    </row>
    <row r="34" spans="1:12" ht="15.75" customHeight="1" outlineLevel="1">
      <c r="A34" s="182"/>
      <c r="B34" s="282">
        <v>2386</v>
      </c>
      <c r="C34" s="281" t="s">
        <v>296</v>
      </c>
      <c r="D34" s="280"/>
      <c r="E34" s="204">
        <v>60</v>
      </c>
      <c r="F34" s="204">
        <f>E34*'Прайс-лист'!I3*(1-'Прайс-лист'!$E$3)</f>
        <v>1536</v>
      </c>
      <c r="G34" s="205">
        <v>0</v>
      </c>
      <c r="H34" s="276">
        <f t="shared" si="0"/>
        <v>0</v>
      </c>
      <c r="J34" s="127"/>
      <c r="K34" s="127"/>
      <c r="L34" s="127"/>
    </row>
    <row r="35" spans="1:12" ht="15.75" customHeight="1" outlineLevel="1">
      <c r="A35" s="182"/>
      <c r="B35" s="282">
        <v>2901</v>
      </c>
      <c r="C35" s="281" t="s">
        <v>6</v>
      </c>
      <c r="D35" s="280"/>
      <c r="E35" s="204">
        <v>77</v>
      </c>
      <c r="F35" s="204">
        <f>E35*'Прайс-лист'!I3*(1-'Прайс-лист'!$E$3)</f>
        <v>1971.2</v>
      </c>
      <c r="G35" s="205">
        <v>0</v>
      </c>
      <c r="H35" s="276">
        <f t="shared" si="0"/>
        <v>0</v>
      </c>
      <c r="J35" s="363"/>
      <c r="K35" s="363"/>
      <c r="L35" s="363"/>
    </row>
    <row r="36" spans="1:12" ht="15.75" customHeight="1" outlineLevel="1">
      <c r="A36" s="182"/>
      <c r="B36" s="282">
        <v>2902</v>
      </c>
      <c r="C36" s="281" t="s">
        <v>7</v>
      </c>
      <c r="D36" s="280"/>
      <c r="E36" s="204">
        <v>94</v>
      </c>
      <c r="F36" s="204">
        <f>E36*'Прайс-лист'!I3*(1-'Прайс-лист'!$E$3)</f>
        <v>2406.4</v>
      </c>
      <c r="G36" s="205">
        <v>0</v>
      </c>
      <c r="H36" s="276">
        <f t="shared" si="0"/>
        <v>0</v>
      </c>
      <c r="J36" s="363"/>
      <c r="K36" s="363"/>
      <c r="L36" s="363"/>
    </row>
    <row r="37" spans="1:12" ht="15.75" customHeight="1" outlineLevel="1">
      <c r="A37" s="182"/>
      <c r="B37" s="282">
        <v>2801</v>
      </c>
      <c r="C37" s="281" t="s">
        <v>8</v>
      </c>
      <c r="D37" s="280"/>
      <c r="E37" s="204">
        <v>130</v>
      </c>
      <c r="F37" s="204">
        <f>E37*'Прайс-лист'!I3*(1-'Прайс-лист'!$E$3)</f>
        <v>3328</v>
      </c>
      <c r="G37" s="205">
        <v>0</v>
      </c>
      <c r="H37" s="276">
        <f t="shared" si="0"/>
        <v>0</v>
      </c>
    </row>
    <row r="38" spans="1:12" ht="15.75" customHeight="1" outlineLevel="1">
      <c r="E38" s="277"/>
      <c r="G38" s="11" t="s">
        <v>9</v>
      </c>
      <c r="H38" s="108">
        <f>SUM(H19:H37)</f>
        <v>39884.800000000003</v>
      </c>
    </row>
    <row r="39" spans="1:12" ht="15.75" customHeight="1">
      <c r="B39" s="2"/>
      <c r="E39" s="109"/>
      <c r="F39" s="109"/>
      <c r="G39" s="2"/>
      <c r="H39" s="109"/>
    </row>
    <row r="40" spans="1:12" ht="15.75" customHeight="1">
      <c r="B40" s="2"/>
      <c r="E40" s="109"/>
      <c r="F40" s="109"/>
      <c r="G40" s="2"/>
      <c r="H40" s="109"/>
    </row>
    <row r="41" spans="1:12" ht="15.75" customHeight="1">
      <c r="B41" s="2"/>
      <c r="E41" s="109"/>
      <c r="F41" s="109"/>
      <c r="G41" s="2"/>
      <c r="H41" s="109"/>
    </row>
    <row r="42" spans="1:12" ht="15.75" customHeight="1">
      <c r="B42" s="2"/>
      <c r="E42" s="109"/>
      <c r="F42" s="109"/>
      <c r="G42" s="2"/>
      <c r="H42" s="109"/>
    </row>
    <row r="43" spans="1:12" ht="15.75" customHeight="1">
      <c r="B43" s="2"/>
      <c r="E43" s="109"/>
      <c r="F43" s="109"/>
      <c r="G43" s="2"/>
      <c r="H43" s="109"/>
    </row>
    <row r="44" spans="1:12" ht="15.75" customHeight="1">
      <c r="B44" s="2"/>
      <c r="E44" s="109"/>
      <c r="F44" s="109"/>
      <c r="G44" s="2"/>
      <c r="H44" s="109"/>
    </row>
    <row r="45" spans="1:12" ht="15.75" customHeight="1">
      <c r="B45" s="2"/>
      <c r="E45" s="2"/>
      <c r="F45" s="2"/>
      <c r="G45" s="2"/>
      <c r="H45" s="2"/>
    </row>
    <row r="46" spans="1:12" ht="15.75" customHeight="1">
      <c r="B46" s="110"/>
      <c r="E46" s="2"/>
      <c r="F46" s="109"/>
      <c r="G46" s="2"/>
      <c r="H46" s="109"/>
    </row>
    <row r="47" spans="1:12" ht="15.75" customHeight="1">
      <c r="B47" s="110"/>
      <c r="E47" s="2"/>
      <c r="F47" s="109"/>
      <c r="G47" s="2"/>
      <c r="H47" s="109"/>
    </row>
    <row r="48" spans="1:12" ht="15.75" customHeight="1">
      <c r="B48" s="110"/>
      <c r="E48" s="2"/>
      <c r="F48" s="109"/>
      <c r="G48" s="2"/>
      <c r="H48" s="109"/>
    </row>
    <row r="49" spans="2:8" ht="15.75" customHeight="1">
      <c r="B49" s="110"/>
      <c r="E49" s="2"/>
      <c r="F49" s="109"/>
      <c r="G49" s="2"/>
      <c r="H49" s="109"/>
    </row>
    <row r="50" spans="2:8" ht="15.75" customHeight="1">
      <c r="B50" s="110"/>
      <c r="E50" s="2"/>
      <c r="F50" s="109"/>
      <c r="G50" s="2"/>
      <c r="H50" s="109"/>
    </row>
    <row r="51" spans="2:8" ht="15.75" customHeight="1">
      <c r="B51" s="110"/>
      <c r="E51" s="2"/>
      <c r="F51" s="109"/>
      <c r="G51" s="2"/>
      <c r="H51" s="109"/>
    </row>
    <row r="52" spans="2:8" ht="15.75" customHeight="1">
      <c r="B52" s="110"/>
      <c r="E52" s="2"/>
      <c r="F52" s="109"/>
      <c r="G52" s="2"/>
      <c r="H52" s="109"/>
    </row>
    <row r="53" spans="2:8" ht="15.75" customHeight="1">
      <c r="B53" s="110"/>
      <c r="E53" s="2"/>
      <c r="F53" s="109"/>
      <c r="G53" s="2"/>
      <c r="H53" s="109"/>
    </row>
    <row r="54" spans="2:8" ht="15.75" customHeight="1">
      <c r="B54" s="2"/>
      <c r="E54" s="2"/>
      <c r="F54" s="2"/>
      <c r="G54" s="2"/>
      <c r="H54" s="2"/>
    </row>
    <row r="55" spans="2:8" ht="15.75" customHeight="1">
      <c r="B55" s="2"/>
      <c r="E55" s="2"/>
      <c r="F55" s="2"/>
      <c r="G55" s="2"/>
      <c r="H55" s="109"/>
    </row>
  </sheetData>
  <mergeCells count="40">
    <mergeCell ref="C11:D11"/>
    <mergeCell ref="C12:D12"/>
    <mergeCell ref="C13:D13"/>
    <mergeCell ref="M2:N2"/>
    <mergeCell ref="C7:D7"/>
    <mergeCell ref="C8:D8"/>
    <mergeCell ref="C9:D9"/>
    <mergeCell ref="C10:D10"/>
    <mergeCell ref="B2:H2"/>
    <mergeCell ref="B3:H3"/>
    <mergeCell ref="C4:D4"/>
    <mergeCell ref="C5:D5"/>
    <mergeCell ref="C6:D6"/>
    <mergeCell ref="C15:D15"/>
    <mergeCell ref="C14:D14"/>
    <mergeCell ref="C18:D18"/>
    <mergeCell ref="C17:D17"/>
    <mergeCell ref="C16:D16"/>
    <mergeCell ref="C19:D19"/>
    <mergeCell ref="C21:D21"/>
    <mergeCell ref="C20:D20"/>
    <mergeCell ref="F19:H19"/>
    <mergeCell ref="F20:H20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</mergeCells>
  <dataValidations count="3">
    <dataValidation type="list" allowBlank="1" showInputMessage="1" showErrorMessage="1" sqref="D28">
      <formula1>$J$28:$J$33</formula1>
    </dataValidation>
    <dataValidation type="list" allowBlank="1" showInputMessage="1" showErrorMessage="1" sqref="D30">
      <formula1>$L$28:$L$30</formula1>
    </dataValidation>
    <dataValidation type="list" allowBlank="1" showInputMessage="1" showErrorMessage="1" sqref="D29">
      <formula1>$K$28:$K$32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180" verticalDpi="18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2:M47"/>
  <sheetViews>
    <sheetView showGridLines="0" zoomScaleNormal="100" workbookViewId="0">
      <pane ySplit="2" topLeftCell="A3" activePane="bottomLeft" state="frozen"/>
      <selection pane="bottomLeft" activeCell="C51" sqref="C51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0.71093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1" width="19.5703125" style="178" hidden="1" customWidth="1" outlineLevel="1"/>
    <col min="12" max="12" width="9.140625" style="178" collapsed="1"/>
    <col min="13" max="16384" width="9.140625" style="178"/>
  </cols>
  <sheetData>
    <row r="2" spans="2:13" ht="15.75" customHeight="1">
      <c r="B2" s="322" t="s">
        <v>253</v>
      </c>
      <c r="C2" s="322"/>
      <c r="D2" s="322"/>
      <c r="E2" s="322"/>
      <c r="F2" s="322"/>
      <c r="G2" s="322"/>
      <c r="H2" s="322"/>
      <c r="L2" s="321" t="s">
        <v>430</v>
      </c>
      <c r="M2" s="321"/>
    </row>
    <row r="3" spans="2:13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3" ht="15.75" hidden="1" customHeight="1" outlineLevel="1">
      <c r="B4" s="187"/>
      <c r="C4" s="325" t="s">
        <v>16</v>
      </c>
      <c r="D4" s="325"/>
      <c r="E4" s="188"/>
      <c r="F4" s="341">
        <v>460</v>
      </c>
      <c r="G4" s="341"/>
      <c r="H4" s="341"/>
    </row>
    <row r="5" spans="2:13" ht="15.75" hidden="1" customHeight="1" outlineLevel="1">
      <c r="B5" s="187"/>
      <c r="C5" s="325" t="s">
        <v>17</v>
      </c>
      <c r="D5" s="325"/>
      <c r="E5" s="188"/>
      <c r="F5" s="341">
        <v>340</v>
      </c>
      <c r="G5" s="341"/>
      <c r="H5" s="341"/>
    </row>
    <row r="6" spans="2:13" ht="15.75" hidden="1" customHeight="1" outlineLevel="1">
      <c r="B6" s="187"/>
      <c r="C6" s="325" t="s">
        <v>18</v>
      </c>
      <c r="D6" s="325"/>
      <c r="E6" s="188"/>
      <c r="F6" s="341">
        <v>205</v>
      </c>
      <c r="G6" s="341"/>
      <c r="H6" s="341"/>
    </row>
    <row r="7" spans="2:13" ht="15.75" hidden="1" customHeight="1" outlineLevel="1">
      <c r="B7" s="187"/>
      <c r="C7" s="325" t="s">
        <v>19</v>
      </c>
      <c r="D7" s="325"/>
      <c r="E7" s="188"/>
      <c r="F7" s="341">
        <v>105</v>
      </c>
      <c r="G7" s="341"/>
      <c r="H7" s="341"/>
    </row>
    <row r="8" spans="2:13" ht="15.75" hidden="1" customHeight="1" outlineLevel="1">
      <c r="B8" s="187"/>
      <c r="C8" s="325" t="s">
        <v>20</v>
      </c>
      <c r="D8" s="325"/>
      <c r="E8" s="188"/>
      <c r="F8" s="341">
        <v>48</v>
      </c>
      <c r="G8" s="341"/>
      <c r="H8" s="341"/>
    </row>
    <row r="9" spans="2:13" ht="15.75" hidden="1" customHeight="1" outlineLevel="1">
      <c r="B9" s="187"/>
      <c r="C9" s="325" t="s">
        <v>36</v>
      </c>
      <c r="D9" s="325"/>
      <c r="E9" s="188"/>
      <c r="F9" s="341">
        <v>102</v>
      </c>
      <c r="G9" s="341"/>
      <c r="H9" s="341"/>
    </row>
    <row r="10" spans="2:13" ht="15.75" hidden="1" customHeight="1" outlineLevel="1">
      <c r="B10" s="187"/>
      <c r="C10" s="325" t="s">
        <v>21</v>
      </c>
      <c r="D10" s="325"/>
      <c r="E10" s="188"/>
      <c r="F10" s="341">
        <v>1000</v>
      </c>
      <c r="G10" s="341"/>
      <c r="H10" s="341"/>
    </row>
    <row r="11" spans="2:13" ht="15.75" hidden="1" customHeight="1" outlineLevel="1">
      <c r="B11" s="187"/>
      <c r="C11" s="325" t="s">
        <v>22</v>
      </c>
      <c r="D11" s="325"/>
      <c r="E11" s="188"/>
      <c r="F11" s="341">
        <v>10</v>
      </c>
      <c r="G11" s="341"/>
      <c r="H11" s="341"/>
    </row>
    <row r="12" spans="2:13" ht="15.75" hidden="1" customHeight="1" outlineLevel="1">
      <c r="B12" s="187"/>
      <c r="C12" s="325" t="s">
        <v>23</v>
      </c>
      <c r="D12" s="325"/>
      <c r="E12" s="188"/>
      <c r="F12" s="341" t="s">
        <v>255</v>
      </c>
      <c r="G12" s="341"/>
      <c r="H12" s="341"/>
    </row>
    <row r="13" spans="2:13" ht="15.75" hidden="1" customHeight="1" outlineLevel="1">
      <c r="B13" s="187"/>
      <c r="C13" s="325" t="s">
        <v>24</v>
      </c>
      <c r="D13" s="325"/>
      <c r="E13" s="188"/>
      <c r="F13" s="341">
        <v>40</v>
      </c>
      <c r="G13" s="341"/>
      <c r="H13" s="341"/>
    </row>
    <row r="14" spans="2:13" ht="15.75" hidden="1" customHeight="1" outlineLevel="1">
      <c r="B14" s="187"/>
      <c r="C14" s="325" t="s">
        <v>25</v>
      </c>
      <c r="D14" s="325"/>
      <c r="E14" s="188"/>
      <c r="F14" s="341">
        <v>50</v>
      </c>
      <c r="G14" s="341"/>
      <c r="H14" s="341"/>
    </row>
    <row r="15" spans="2:13" ht="15.75" hidden="1" customHeight="1" outlineLevel="1">
      <c r="B15" s="187"/>
      <c r="C15" s="325" t="s">
        <v>26</v>
      </c>
      <c r="D15" s="325"/>
      <c r="E15" s="188"/>
      <c r="F15" s="341">
        <v>115</v>
      </c>
      <c r="G15" s="341"/>
      <c r="H15" s="341"/>
    </row>
    <row r="16" spans="2:13" ht="15.75" hidden="1" customHeight="1" outlineLevel="1">
      <c r="B16" s="187"/>
      <c r="C16" s="325" t="s">
        <v>27</v>
      </c>
      <c r="D16" s="325"/>
      <c r="E16" s="188"/>
      <c r="F16" s="341">
        <v>508</v>
      </c>
      <c r="G16" s="341"/>
      <c r="H16" s="341"/>
    </row>
    <row r="17" spans="1:11" ht="15.75" hidden="1" customHeight="1" outlineLevel="1">
      <c r="B17" s="187"/>
      <c r="C17" s="325" t="s">
        <v>28</v>
      </c>
      <c r="D17" s="325"/>
      <c r="E17" s="188"/>
      <c r="F17" s="341" t="s">
        <v>256</v>
      </c>
      <c r="G17" s="341"/>
      <c r="H17" s="341"/>
    </row>
    <row r="18" spans="1:11" ht="15.75" hidden="1" customHeight="1" outlineLevel="1">
      <c r="B18" s="187"/>
      <c r="C18" s="325" t="s">
        <v>30</v>
      </c>
      <c r="D18" s="325"/>
      <c r="E18" s="188"/>
      <c r="F18" s="328" t="s">
        <v>455</v>
      </c>
      <c r="G18" s="328"/>
      <c r="H18" s="328"/>
    </row>
    <row r="19" spans="1:11" ht="15.75" hidden="1" customHeight="1" outlineLevel="1">
      <c r="B19" s="187"/>
      <c r="C19" s="325" t="s">
        <v>37</v>
      </c>
      <c r="D19" s="325"/>
      <c r="E19" s="188"/>
      <c r="F19" s="341" t="s">
        <v>49</v>
      </c>
      <c r="G19" s="341"/>
      <c r="H19" s="341"/>
    </row>
    <row r="20" spans="1:11" ht="15.75" hidden="1" customHeight="1" outlineLevel="1">
      <c r="B20" s="187"/>
      <c r="C20" s="324" t="s">
        <v>159</v>
      </c>
      <c r="D20" s="324"/>
      <c r="E20" s="188"/>
      <c r="F20" s="341" t="s">
        <v>259</v>
      </c>
      <c r="G20" s="341"/>
      <c r="H20" s="341"/>
    </row>
    <row r="21" spans="1:11" ht="15.75" hidden="1" customHeight="1" outlineLevel="1">
      <c r="B21" s="187"/>
      <c r="C21" s="324" t="s">
        <v>160</v>
      </c>
      <c r="D21" s="324"/>
      <c r="E21" s="188"/>
      <c r="F21" s="341" t="s">
        <v>260</v>
      </c>
      <c r="G21" s="341"/>
      <c r="H21" s="341"/>
    </row>
    <row r="22" spans="1:11" ht="15.75" hidden="1" customHeight="1" outlineLevel="1">
      <c r="B22" s="187"/>
      <c r="C22" s="324" t="s">
        <v>35</v>
      </c>
      <c r="D22" s="324"/>
      <c r="E22" s="188"/>
      <c r="F22" s="341">
        <v>134</v>
      </c>
      <c r="G22" s="341"/>
      <c r="H22" s="341"/>
    </row>
    <row r="23" spans="1:11" ht="15.75" customHeight="1" collapsed="1">
      <c r="B23" s="57"/>
      <c r="C23" s="60"/>
      <c r="D23" s="60"/>
      <c r="E23" s="54"/>
      <c r="F23" s="60"/>
      <c r="G23" s="60"/>
      <c r="H23" s="59"/>
    </row>
    <row r="24" spans="1:11" ht="15.75" customHeight="1" outlineLevel="1">
      <c r="B24" s="227" t="s">
        <v>39</v>
      </c>
      <c r="C24" s="228" t="s">
        <v>44</v>
      </c>
      <c r="D24" s="228"/>
      <c r="E24" s="229" t="s">
        <v>1</v>
      </c>
      <c r="F24" s="228" t="s">
        <v>1</v>
      </c>
      <c r="G24" s="228" t="s">
        <v>40</v>
      </c>
      <c r="H24" s="230" t="s">
        <v>41</v>
      </c>
    </row>
    <row r="25" spans="1:11" ht="15.75" customHeight="1" outlineLevel="1">
      <c r="B25" s="289">
        <v>1220</v>
      </c>
      <c r="C25" s="280" t="s">
        <v>232</v>
      </c>
      <c r="D25" s="280"/>
      <c r="E25" s="202">
        <v>2834</v>
      </c>
      <c r="F25" s="203">
        <f>E25*'Прайс-лист'!I3*(1-'Прайс-лист'!$E$3)</f>
        <v>72550.400000000009</v>
      </c>
      <c r="G25" s="289"/>
      <c r="H25" s="204">
        <f>F25</f>
        <v>72550.400000000009</v>
      </c>
    </row>
    <row r="26" spans="1:11" ht="15.75" hidden="1" customHeight="1" outlineLevel="2">
      <c r="B26" s="214"/>
      <c r="C26" s="17" t="s">
        <v>343</v>
      </c>
      <c r="D26" s="17"/>
      <c r="E26" s="17"/>
      <c r="F26" s="17"/>
      <c r="G26" s="17"/>
      <c r="H26" s="17"/>
    </row>
    <row r="27" spans="1:11" ht="276" hidden="1" customHeight="1" outlineLevel="2">
      <c r="B27" s="206"/>
      <c r="C27" s="319" t="s">
        <v>600</v>
      </c>
      <c r="D27" s="319"/>
      <c r="E27" s="319"/>
      <c r="F27" s="319"/>
      <c r="G27" s="319"/>
      <c r="H27" s="319"/>
    </row>
    <row r="28" spans="1:11" ht="15.75" customHeight="1" outlineLevel="1" collapsed="1">
      <c r="C28" s="17" t="s">
        <v>381</v>
      </c>
      <c r="D28" s="17"/>
      <c r="E28" s="17"/>
      <c r="F28" s="17"/>
      <c r="G28" s="17"/>
      <c r="H28" s="17"/>
    </row>
    <row r="29" spans="1:11" ht="15.75" customHeight="1" outlineLevel="1">
      <c r="B29" s="244"/>
      <c r="C29" s="281" t="s">
        <v>479</v>
      </c>
      <c r="D29" s="268" t="s">
        <v>281</v>
      </c>
      <c r="E29" s="256">
        <v>23</v>
      </c>
      <c r="F29" s="203">
        <f>E29*'Прайс-лист'!I3*(1-'Прайс-лист'!$E$3)</f>
        <v>588.80000000000007</v>
      </c>
      <c r="G29" s="205">
        <v>0</v>
      </c>
      <c r="H29" s="204">
        <f>F29*G29</f>
        <v>0</v>
      </c>
      <c r="J29" s="123" t="s">
        <v>281</v>
      </c>
      <c r="K29" s="123" t="s">
        <v>281</v>
      </c>
    </row>
    <row r="30" spans="1:11" ht="15.75" customHeight="1" outlineLevel="1">
      <c r="B30" s="289">
        <v>2125</v>
      </c>
      <c r="C30" s="281" t="s">
        <v>483</v>
      </c>
      <c r="D30" s="221" t="s">
        <v>281</v>
      </c>
      <c r="E30" s="256">
        <v>151</v>
      </c>
      <c r="F30" s="203">
        <f>E30*'Прайс-лист'!I3*(1-'Прайс-лист'!$E$3)</f>
        <v>3865.6000000000004</v>
      </c>
      <c r="G30" s="205">
        <v>0</v>
      </c>
      <c r="H30" s="204">
        <f>F30*G30</f>
        <v>0</v>
      </c>
      <c r="J30" s="127" t="s">
        <v>478</v>
      </c>
      <c r="K30" s="123" t="s">
        <v>339</v>
      </c>
    </row>
    <row r="31" spans="1:11" ht="15.75" customHeight="1" outlineLevel="1">
      <c r="C31" s="219" t="s">
        <v>4</v>
      </c>
      <c r="D31" s="219"/>
      <c r="E31" s="219"/>
      <c r="F31" s="219"/>
      <c r="G31" s="219"/>
      <c r="H31" s="219"/>
      <c r="J31" s="123" t="s">
        <v>475</v>
      </c>
      <c r="K31" s="125" t="s">
        <v>337</v>
      </c>
    </row>
    <row r="32" spans="1:11" ht="15.75" customHeight="1" outlineLevel="1">
      <c r="A32" s="182"/>
      <c r="B32" s="284">
        <v>4144</v>
      </c>
      <c r="C32" s="211" t="s">
        <v>428</v>
      </c>
      <c r="D32" s="211"/>
      <c r="E32" s="256">
        <v>23</v>
      </c>
      <c r="F32" s="203">
        <f>E32*'Прайс-лист'!I3*(1-'Прайс-лист'!$E$3)</f>
        <v>588.80000000000007</v>
      </c>
      <c r="G32" s="205">
        <v>0</v>
      </c>
      <c r="H32" s="204">
        <f t="shared" ref="H32:H43" si="0">F32*G32</f>
        <v>0</v>
      </c>
      <c r="J32" s="130" t="s">
        <v>476</v>
      </c>
      <c r="K32" s="124"/>
    </row>
    <row r="33" spans="1:11" ht="15.75" customHeight="1" outlineLevel="1">
      <c r="A33" s="182"/>
      <c r="B33" s="284">
        <v>2348</v>
      </c>
      <c r="C33" s="211" t="s">
        <v>246</v>
      </c>
      <c r="D33" s="211"/>
      <c r="E33" s="256">
        <v>97</v>
      </c>
      <c r="F33" s="203">
        <f>E33*'Прайс-лист'!I3*(1-'Прайс-лист'!$E$3)</f>
        <v>2483.2000000000003</v>
      </c>
      <c r="G33" s="205">
        <v>0</v>
      </c>
      <c r="H33" s="204">
        <f t="shared" si="0"/>
        <v>0</v>
      </c>
      <c r="J33" s="124" t="s">
        <v>481</v>
      </c>
      <c r="K33" s="130"/>
    </row>
    <row r="34" spans="1:11" ht="15.75" customHeight="1" outlineLevel="1">
      <c r="A34" s="182"/>
      <c r="B34" s="284">
        <v>2344</v>
      </c>
      <c r="C34" s="211" t="s">
        <v>5</v>
      </c>
      <c r="D34" s="211"/>
      <c r="E34" s="256">
        <v>66</v>
      </c>
      <c r="F34" s="203">
        <f>E34*'Прайс-лист'!I3*(1-'Прайс-лист'!$E$3)</f>
        <v>1689.6000000000001</v>
      </c>
      <c r="G34" s="205">
        <v>0</v>
      </c>
      <c r="H34" s="204">
        <f t="shared" si="0"/>
        <v>0</v>
      </c>
      <c r="J34" s="156" t="s">
        <v>352</v>
      </c>
      <c r="K34" s="130"/>
    </row>
    <row r="35" spans="1:11" ht="15.75" customHeight="1" outlineLevel="1">
      <c r="A35" s="182"/>
      <c r="B35" s="284">
        <v>2345</v>
      </c>
      <c r="C35" s="211" t="s">
        <v>493</v>
      </c>
      <c r="D35" s="211"/>
      <c r="E35" s="256">
        <v>66</v>
      </c>
      <c r="F35" s="203">
        <f>E35*'Прайс-лист'!I3*(1-'Прайс-лист'!$E$3)</f>
        <v>1689.6000000000001</v>
      </c>
      <c r="G35" s="205">
        <v>0</v>
      </c>
      <c r="H35" s="204">
        <f t="shared" si="0"/>
        <v>0</v>
      </c>
      <c r="J35" s="156" t="s">
        <v>480</v>
      </c>
      <c r="K35" s="127"/>
    </row>
    <row r="36" spans="1:11" ht="15.75" customHeight="1" outlineLevel="1">
      <c r="A36" s="182"/>
      <c r="B36" s="284">
        <v>2552</v>
      </c>
      <c r="C36" s="211" t="s">
        <v>245</v>
      </c>
      <c r="D36" s="211"/>
      <c r="E36" s="256">
        <v>350</v>
      </c>
      <c r="F36" s="203">
        <f>E36*'Прайс-лист'!I3*(1-'Прайс-лист'!$E$3)</f>
        <v>8960</v>
      </c>
      <c r="G36" s="205">
        <v>0</v>
      </c>
      <c r="H36" s="204">
        <f t="shared" si="0"/>
        <v>0</v>
      </c>
    </row>
    <row r="37" spans="1:11" ht="15.75" customHeight="1" outlineLevel="1">
      <c r="A37" s="182"/>
      <c r="B37" s="284">
        <v>2210</v>
      </c>
      <c r="C37" s="211" t="s">
        <v>247</v>
      </c>
      <c r="D37" s="211"/>
      <c r="E37" s="256">
        <v>305</v>
      </c>
      <c r="F37" s="203">
        <f>E37*'Прайс-лист'!I3*(1-'Прайс-лист'!$E$3)</f>
        <v>7808</v>
      </c>
      <c r="G37" s="205">
        <v>0</v>
      </c>
      <c r="H37" s="204">
        <f t="shared" si="0"/>
        <v>0</v>
      </c>
    </row>
    <row r="38" spans="1:11" ht="15.75" customHeight="1" outlineLevel="1">
      <c r="A38" s="182"/>
      <c r="B38" s="284">
        <v>2252</v>
      </c>
      <c r="C38" s="211" t="s">
        <v>248</v>
      </c>
      <c r="D38" s="211"/>
      <c r="E38" s="256">
        <v>267</v>
      </c>
      <c r="F38" s="203">
        <f>E38*'Прайс-лист'!I3*(1-'Прайс-лист'!$E$3)</f>
        <v>6835.2000000000007</v>
      </c>
      <c r="G38" s="205">
        <v>0</v>
      </c>
      <c r="H38" s="204">
        <f t="shared" si="0"/>
        <v>0</v>
      </c>
    </row>
    <row r="39" spans="1:11" ht="15.75" customHeight="1" outlineLevel="1">
      <c r="A39" s="182"/>
      <c r="B39" s="284">
        <v>2280</v>
      </c>
      <c r="C39" s="211" t="s">
        <v>249</v>
      </c>
      <c r="D39" s="211"/>
      <c r="E39" s="256">
        <v>115</v>
      </c>
      <c r="F39" s="203">
        <f>E39*'Прайс-лист'!I3*(1-'Прайс-лист'!$E$3)</f>
        <v>2944</v>
      </c>
      <c r="G39" s="205">
        <v>0</v>
      </c>
      <c r="H39" s="204">
        <f t="shared" si="0"/>
        <v>0</v>
      </c>
    </row>
    <row r="40" spans="1:11" ht="15.75" customHeight="1" outlineLevel="1">
      <c r="A40" s="182"/>
      <c r="B40" s="284">
        <v>2281</v>
      </c>
      <c r="C40" s="211" t="s">
        <v>276</v>
      </c>
      <c r="D40" s="211"/>
      <c r="E40" s="256">
        <v>115</v>
      </c>
      <c r="F40" s="203">
        <f>E40*'Прайс-лист'!I3*(1-'Прайс-лист'!$E$3)</f>
        <v>2944</v>
      </c>
      <c r="G40" s="205">
        <v>0</v>
      </c>
      <c r="H40" s="204">
        <f t="shared" si="0"/>
        <v>0</v>
      </c>
    </row>
    <row r="41" spans="1:11" ht="15.75" customHeight="1" outlineLevel="1">
      <c r="A41" s="182"/>
      <c r="B41" s="284">
        <v>2927</v>
      </c>
      <c r="C41" s="211" t="s">
        <v>6</v>
      </c>
      <c r="D41" s="211"/>
      <c r="E41" s="256">
        <v>160</v>
      </c>
      <c r="F41" s="203">
        <f>E41*'Прайс-лист'!I3*(1-'Прайс-лист'!$E$3)</f>
        <v>4096</v>
      </c>
      <c r="G41" s="205">
        <v>0</v>
      </c>
      <c r="H41" s="204">
        <f t="shared" si="0"/>
        <v>0</v>
      </c>
    </row>
    <row r="42" spans="1:11" ht="15.75" customHeight="1" outlineLevel="1">
      <c r="A42" s="182"/>
      <c r="B42" s="284">
        <v>2928</v>
      </c>
      <c r="C42" s="211" t="s">
        <v>7</v>
      </c>
      <c r="D42" s="211"/>
      <c r="E42" s="256">
        <v>203</v>
      </c>
      <c r="F42" s="203">
        <f>E42*'Прайс-лист'!I3*(1-'Прайс-лист'!$E$3)</f>
        <v>5196.8</v>
      </c>
      <c r="G42" s="205">
        <v>0</v>
      </c>
      <c r="H42" s="204">
        <f t="shared" si="0"/>
        <v>0</v>
      </c>
    </row>
    <row r="43" spans="1:11" ht="15.75" customHeight="1" outlineLevel="1">
      <c r="A43" s="182"/>
      <c r="B43" s="284">
        <v>2831</v>
      </c>
      <c r="C43" s="211" t="s">
        <v>8</v>
      </c>
      <c r="D43" s="211"/>
      <c r="E43" s="256">
        <v>348</v>
      </c>
      <c r="F43" s="203">
        <f>E43*'Прайс-лист'!I3*(1-'Прайс-лист'!$E$3)</f>
        <v>8908.8000000000011</v>
      </c>
      <c r="G43" s="205">
        <v>0</v>
      </c>
      <c r="H43" s="204">
        <f t="shared" si="0"/>
        <v>0</v>
      </c>
    </row>
    <row r="44" spans="1:11" ht="15.75" customHeight="1" outlineLevel="1">
      <c r="B44" s="3"/>
      <c r="C44" s="290"/>
      <c r="D44" s="290"/>
      <c r="E44" s="96"/>
      <c r="F44" s="1"/>
      <c r="G44" s="17" t="s">
        <v>9</v>
      </c>
      <c r="H44" s="95">
        <f>SUM(H25:H43)</f>
        <v>72550.400000000009</v>
      </c>
    </row>
    <row r="46" spans="1:11" ht="15.75" customHeight="1">
      <c r="C46" s="349" t="s">
        <v>615</v>
      </c>
    </row>
    <row r="47" spans="1:11" ht="15.75" customHeight="1">
      <c r="C47" s="175"/>
    </row>
  </sheetData>
  <sortState ref="A32:H43">
    <sortCondition ref="A32"/>
  </sortState>
  <mergeCells count="42">
    <mergeCell ref="L2:M2"/>
    <mergeCell ref="C18:D18"/>
    <mergeCell ref="C19:D19"/>
    <mergeCell ref="C20:D20"/>
    <mergeCell ref="C21:D21"/>
    <mergeCell ref="C8:D8"/>
    <mergeCell ref="C9:D9"/>
    <mergeCell ref="C10:D10"/>
    <mergeCell ref="C11:D11"/>
    <mergeCell ref="C12:D12"/>
    <mergeCell ref="C7:D7"/>
    <mergeCell ref="C13:D13"/>
    <mergeCell ref="C14:D14"/>
    <mergeCell ref="C15:D15"/>
    <mergeCell ref="C16:D16"/>
    <mergeCell ref="C17:D17"/>
    <mergeCell ref="C22:D22"/>
    <mergeCell ref="F19:H19"/>
    <mergeCell ref="F20:H20"/>
    <mergeCell ref="F21:H21"/>
    <mergeCell ref="F22:H22"/>
    <mergeCell ref="B2:H2"/>
    <mergeCell ref="B3:H3"/>
    <mergeCell ref="C4:D4"/>
    <mergeCell ref="C5:D5"/>
    <mergeCell ref="C6:D6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</mergeCells>
  <dataValidations count="2">
    <dataValidation type="list" showInputMessage="1" showErrorMessage="1" sqref="D30">
      <formula1>$K$29:$K$31</formula1>
    </dataValidation>
    <dataValidation type="list" allowBlank="1" showInputMessage="1" showErrorMessage="1" sqref="D29">
      <formula1>$J$29:$J$35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B2:R118"/>
  <sheetViews>
    <sheetView showGridLines="0" zoomScaleNormal="100" workbookViewId="0">
      <pane ySplit="2" topLeftCell="A3" activePane="bottomLeft" state="frozen"/>
      <selection pane="bottomLeft" activeCell="C52" sqref="C52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1.855468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4" width="15.7109375" style="178" hidden="1" customWidth="1" outlineLevel="1"/>
    <col min="15" max="16" width="15.7109375" style="181" hidden="1" customWidth="1" outlineLevel="1"/>
    <col min="17" max="17" width="9.140625" style="178" collapsed="1"/>
    <col min="18" max="16384" width="9.140625" style="178"/>
  </cols>
  <sheetData>
    <row r="2" spans="2:18" ht="15.75" customHeight="1">
      <c r="B2" s="322" t="s">
        <v>510</v>
      </c>
      <c r="C2" s="322"/>
      <c r="D2" s="322"/>
      <c r="E2" s="322"/>
      <c r="F2" s="322"/>
      <c r="G2" s="322"/>
      <c r="H2" s="322"/>
      <c r="Q2" s="321" t="s">
        <v>430</v>
      </c>
      <c r="R2" s="321"/>
    </row>
    <row r="3" spans="2:18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8" ht="15.75" hidden="1" customHeight="1" outlineLevel="1">
      <c r="B4" s="187"/>
      <c r="C4" s="325" t="s">
        <v>16</v>
      </c>
      <c r="D4" s="325"/>
      <c r="E4" s="188"/>
      <c r="F4" s="320">
        <v>750</v>
      </c>
      <c r="G4" s="320"/>
      <c r="H4" s="320"/>
    </row>
    <row r="5" spans="2:18" ht="15.75" hidden="1" customHeight="1" outlineLevel="1">
      <c r="B5" s="187"/>
      <c r="C5" s="325" t="s">
        <v>17</v>
      </c>
      <c r="D5" s="325"/>
      <c r="E5" s="188"/>
      <c r="F5" s="320">
        <v>557</v>
      </c>
      <c r="G5" s="320"/>
      <c r="H5" s="320"/>
    </row>
    <row r="6" spans="2:18" ht="15.75" hidden="1" customHeight="1" outlineLevel="1">
      <c r="B6" s="187"/>
      <c r="C6" s="325" t="s">
        <v>18</v>
      </c>
      <c r="D6" s="325"/>
      <c r="E6" s="188"/>
      <c r="F6" s="320">
        <v>285</v>
      </c>
      <c r="G6" s="320"/>
      <c r="H6" s="320"/>
    </row>
    <row r="7" spans="2:18" ht="15.75" hidden="1" customHeight="1" outlineLevel="1">
      <c r="B7" s="187"/>
      <c r="C7" s="325" t="s">
        <v>19</v>
      </c>
      <c r="D7" s="325"/>
      <c r="E7" s="188"/>
      <c r="F7" s="320">
        <v>170</v>
      </c>
      <c r="G7" s="320"/>
      <c r="H7" s="320"/>
    </row>
    <row r="8" spans="2:18" ht="15.75" hidden="1" customHeight="1" outlineLevel="1">
      <c r="B8" s="187"/>
      <c r="C8" s="325" t="s">
        <v>20</v>
      </c>
      <c r="D8" s="325"/>
      <c r="E8" s="188"/>
      <c r="F8" s="320">
        <v>57</v>
      </c>
      <c r="G8" s="320"/>
      <c r="H8" s="320"/>
    </row>
    <row r="9" spans="2:18" ht="15.75" hidden="1" customHeight="1" outlineLevel="1">
      <c r="B9" s="187"/>
      <c r="C9" s="325" t="s">
        <v>36</v>
      </c>
      <c r="D9" s="325"/>
      <c r="E9" s="188"/>
      <c r="F9" s="320">
        <v>950</v>
      </c>
      <c r="G9" s="320"/>
      <c r="H9" s="320"/>
    </row>
    <row r="10" spans="2:18" ht="15.75" hidden="1" customHeight="1" outlineLevel="1">
      <c r="B10" s="187"/>
      <c r="C10" s="325" t="s">
        <v>21</v>
      </c>
      <c r="D10" s="325"/>
      <c r="E10" s="188"/>
      <c r="F10" s="320">
        <v>1400</v>
      </c>
      <c r="G10" s="320"/>
      <c r="H10" s="320"/>
    </row>
    <row r="11" spans="2:18" ht="15.75" hidden="1" customHeight="1" outlineLevel="1">
      <c r="B11" s="187"/>
      <c r="C11" s="325" t="s">
        <v>22</v>
      </c>
      <c r="D11" s="325"/>
      <c r="E11" s="188"/>
      <c r="F11" s="320">
        <v>10</v>
      </c>
      <c r="G11" s="320"/>
      <c r="H11" s="320"/>
    </row>
    <row r="12" spans="2:18" ht="15.75" hidden="1" customHeight="1" outlineLevel="1">
      <c r="B12" s="187"/>
      <c r="C12" s="325" t="s">
        <v>23</v>
      </c>
      <c r="D12" s="325"/>
      <c r="E12" s="188"/>
      <c r="F12" s="320">
        <v>5</v>
      </c>
      <c r="G12" s="320"/>
      <c r="H12" s="320"/>
    </row>
    <row r="13" spans="2:18" ht="15.75" hidden="1" customHeight="1" outlineLevel="1">
      <c r="B13" s="187"/>
      <c r="C13" s="325" t="s">
        <v>24</v>
      </c>
      <c r="D13" s="325"/>
      <c r="E13" s="188"/>
      <c r="F13" s="320">
        <v>225</v>
      </c>
      <c r="G13" s="320"/>
      <c r="H13" s="320"/>
    </row>
    <row r="14" spans="2:18" ht="15.75" hidden="1" customHeight="1" outlineLevel="1">
      <c r="B14" s="187"/>
      <c r="C14" s="325" t="s">
        <v>25</v>
      </c>
      <c r="D14" s="325"/>
      <c r="E14" s="188"/>
      <c r="F14" s="320">
        <v>250</v>
      </c>
      <c r="G14" s="320"/>
      <c r="H14" s="320"/>
    </row>
    <row r="15" spans="2:18" ht="15.75" hidden="1" customHeight="1" outlineLevel="1">
      <c r="B15" s="187"/>
      <c r="C15" s="325" t="s">
        <v>26</v>
      </c>
      <c r="D15" s="325"/>
      <c r="E15" s="188"/>
      <c r="F15" s="320">
        <v>300</v>
      </c>
      <c r="G15" s="320"/>
      <c r="H15" s="320"/>
    </row>
    <row r="16" spans="2:18" ht="15.75" hidden="1" customHeight="1" outlineLevel="1">
      <c r="B16" s="187"/>
      <c r="C16" s="325" t="s">
        <v>27</v>
      </c>
      <c r="D16" s="325"/>
      <c r="E16" s="188"/>
      <c r="F16" s="320">
        <v>635</v>
      </c>
      <c r="G16" s="320"/>
      <c r="H16" s="320"/>
    </row>
    <row r="17" spans="2:16" ht="15.75" hidden="1" customHeight="1" outlineLevel="1">
      <c r="B17" s="187"/>
      <c r="C17" s="325" t="s">
        <v>28</v>
      </c>
      <c r="D17" s="325"/>
      <c r="E17" s="188"/>
      <c r="F17" s="320" t="s">
        <v>502</v>
      </c>
      <c r="G17" s="320"/>
      <c r="H17" s="320"/>
    </row>
    <row r="18" spans="2:16" ht="15.75" hidden="1" customHeight="1" outlineLevel="1">
      <c r="B18" s="187"/>
      <c r="C18" s="325" t="s">
        <v>30</v>
      </c>
      <c r="D18" s="325"/>
      <c r="E18" s="188"/>
      <c r="F18" s="320" t="s">
        <v>31</v>
      </c>
      <c r="G18" s="320"/>
      <c r="H18" s="320"/>
    </row>
    <row r="19" spans="2:16" ht="15.75" hidden="1" customHeight="1" outlineLevel="1">
      <c r="B19" s="187"/>
      <c r="C19" s="325" t="s">
        <v>37</v>
      </c>
      <c r="D19" s="325"/>
      <c r="E19" s="188"/>
      <c r="F19" s="320" t="s">
        <v>305</v>
      </c>
      <c r="G19" s="320"/>
      <c r="H19" s="320"/>
    </row>
    <row r="20" spans="2:16" ht="15.75" hidden="1" customHeight="1" outlineLevel="1">
      <c r="B20" s="187"/>
      <c r="C20" s="324" t="s">
        <v>159</v>
      </c>
      <c r="D20" s="324"/>
      <c r="E20" s="188"/>
      <c r="F20" s="320"/>
      <c r="G20" s="320"/>
      <c r="H20" s="320"/>
    </row>
    <row r="21" spans="2:16" ht="15.75" hidden="1" customHeight="1" outlineLevel="1">
      <c r="B21" s="187"/>
      <c r="C21" s="324" t="s">
        <v>160</v>
      </c>
      <c r="D21" s="324"/>
      <c r="E21" s="188"/>
      <c r="F21" s="320"/>
      <c r="G21" s="320"/>
      <c r="H21" s="320"/>
    </row>
    <row r="22" spans="2:16" ht="15.75" hidden="1" customHeight="1" outlineLevel="1">
      <c r="B22" s="187"/>
      <c r="C22" s="324" t="s">
        <v>162</v>
      </c>
      <c r="D22" s="324"/>
      <c r="E22" s="188"/>
      <c r="F22" s="320"/>
      <c r="G22" s="320"/>
      <c r="H22" s="320"/>
    </row>
    <row r="23" spans="2:16" ht="15.75" hidden="1" customHeight="1" outlineLevel="1">
      <c r="B23" s="187"/>
      <c r="C23" s="324" t="s">
        <v>35</v>
      </c>
      <c r="D23" s="324"/>
      <c r="E23" s="188"/>
      <c r="F23" s="320"/>
      <c r="G23" s="320"/>
      <c r="H23" s="320"/>
    </row>
    <row r="24" spans="2:16" ht="15.75" customHeight="1" collapsed="1">
      <c r="B24" s="57"/>
      <c r="C24" s="60"/>
      <c r="D24" s="60"/>
      <c r="E24" s="98"/>
      <c r="F24" s="60"/>
      <c r="G24" s="60"/>
      <c r="H24" s="59"/>
    </row>
    <row r="25" spans="2:16" ht="15.75" customHeight="1" outlineLevel="1">
      <c r="B25" s="227" t="s">
        <v>39</v>
      </c>
      <c r="C25" s="228" t="s">
        <v>44</v>
      </c>
      <c r="D25" s="228"/>
      <c r="E25" s="229" t="s">
        <v>1</v>
      </c>
      <c r="F25" s="228" t="s">
        <v>1</v>
      </c>
      <c r="G25" s="228" t="s">
        <v>40</v>
      </c>
      <c r="H25" s="230" t="s">
        <v>41</v>
      </c>
    </row>
    <row r="26" spans="2:16" ht="15.75" customHeight="1" outlineLevel="1">
      <c r="B26" s="289">
        <v>1850</v>
      </c>
      <c r="C26" s="280" t="s">
        <v>149</v>
      </c>
      <c r="D26" s="280"/>
      <c r="E26" s="202">
        <f>31300+115</f>
        <v>31415</v>
      </c>
      <c r="F26" s="203">
        <f>E26*'Прайс-лист'!I3*(1-'Прайс-лист'!$E$3)</f>
        <v>804224</v>
      </c>
      <c r="G26" s="289"/>
      <c r="H26" s="204">
        <f>F26</f>
        <v>804224</v>
      </c>
    </row>
    <row r="27" spans="2:16" ht="15.75" hidden="1" customHeight="1" outlineLevel="2">
      <c r="B27" s="214"/>
      <c r="C27" s="17" t="s">
        <v>343</v>
      </c>
      <c r="D27" s="17"/>
      <c r="E27" s="17"/>
      <c r="F27" s="17"/>
      <c r="G27" s="17"/>
      <c r="H27" s="17"/>
    </row>
    <row r="28" spans="2:16" ht="371.25" hidden="1" customHeight="1" outlineLevel="2">
      <c r="B28" s="206"/>
      <c r="C28" s="319" t="s">
        <v>577</v>
      </c>
      <c r="D28" s="319"/>
      <c r="E28" s="319"/>
      <c r="F28" s="319"/>
      <c r="G28" s="319"/>
      <c r="H28" s="319"/>
    </row>
    <row r="29" spans="2:16" ht="15.75" customHeight="1" outlineLevel="1" collapsed="1">
      <c r="C29" s="17" t="s">
        <v>381</v>
      </c>
      <c r="D29" s="17"/>
      <c r="E29" s="17"/>
      <c r="F29" s="17"/>
      <c r="G29" s="17"/>
      <c r="H29" s="17"/>
    </row>
    <row r="30" spans="2:16" ht="15.75" customHeight="1" outlineLevel="1">
      <c r="B30" s="282">
        <v>2487</v>
      </c>
      <c r="C30" s="288" t="s">
        <v>3</v>
      </c>
      <c r="D30" s="208" t="s">
        <v>281</v>
      </c>
      <c r="E30" s="209">
        <v>1025</v>
      </c>
      <c r="F30" s="203">
        <f>E30*'Прайс-лист'!I3*(1-'Прайс-лист'!$E$3)</f>
        <v>26240</v>
      </c>
      <c r="G30" s="205">
        <v>0</v>
      </c>
      <c r="H30" s="204">
        <f>F30*G30</f>
        <v>0</v>
      </c>
      <c r="J30" s="123" t="s">
        <v>281</v>
      </c>
      <c r="K30" s="123" t="s">
        <v>281</v>
      </c>
      <c r="L30" s="123" t="s">
        <v>281</v>
      </c>
      <c r="M30" s="123" t="s">
        <v>281</v>
      </c>
      <c r="N30" s="123" t="s">
        <v>281</v>
      </c>
      <c r="O30" s="123" t="s">
        <v>281</v>
      </c>
      <c r="P30" s="123" t="s">
        <v>281</v>
      </c>
    </row>
    <row r="31" spans="2:16" ht="15.75" customHeight="1" outlineLevel="1">
      <c r="B31" s="220">
        <v>2001</v>
      </c>
      <c r="C31" s="281" t="s">
        <v>469</v>
      </c>
      <c r="D31" s="281"/>
      <c r="E31" s="209">
        <v>23</v>
      </c>
      <c r="F31" s="203">
        <f>E31*'Прайс-лист'!I3*(1-'Прайс-лист'!$E$3)</f>
        <v>588.80000000000007</v>
      </c>
      <c r="G31" s="205">
        <v>0</v>
      </c>
      <c r="H31" s="204">
        <f t="shared" ref="H31:H35" si="0">F31*G31</f>
        <v>0</v>
      </c>
      <c r="J31" s="125" t="s">
        <v>337</v>
      </c>
      <c r="K31" s="127" t="s">
        <v>563</v>
      </c>
      <c r="L31" s="127" t="s">
        <v>466</v>
      </c>
      <c r="M31" s="149" t="s">
        <v>417</v>
      </c>
      <c r="N31" s="149" t="s">
        <v>419</v>
      </c>
      <c r="O31" s="125" t="s">
        <v>340</v>
      </c>
      <c r="P31" s="127" t="s">
        <v>400</v>
      </c>
    </row>
    <row r="32" spans="2:16" ht="15.75" customHeight="1" outlineLevel="1">
      <c r="B32" s="282"/>
      <c r="C32" s="281" t="s">
        <v>489</v>
      </c>
      <c r="D32" s="221" t="s">
        <v>281</v>
      </c>
      <c r="E32" s="209">
        <v>5000</v>
      </c>
      <c r="F32" s="203">
        <f>E32*'Прайс-лист'!I3*(1-'Прайс-лист'!$E$3)</f>
        <v>128000</v>
      </c>
      <c r="G32" s="205">
        <v>0</v>
      </c>
      <c r="H32" s="204">
        <f t="shared" si="0"/>
        <v>0</v>
      </c>
      <c r="J32" s="125" t="s">
        <v>384</v>
      </c>
      <c r="K32" s="125" t="s">
        <v>464</v>
      </c>
      <c r="L32" s="125" t="s">
        <v>467</v>
      </c>
      <c r="M32" s="149" t="s">
        <v>418</v>
      </c>
      <c r="N32" s="149" t="s">
        <v>420</v>
      </c>
      <c r="O32" s="125" t="s">
        <v>341</v>
      </c>
      <c r="P32" s="123" t="s">
        <v>399</v>
      </c>
    </row>
    <row r="33" spans="2:16" ht="15.75" customHeight="1" outlineLevel="1">
      <c r="B33" s="282"/>
      <c r="C33" s="281" t="s">
        <v>489</v>
      </c>
      <c r="D33" s="221" t="s">
        <v>281</v>
      </c>
      <c r="E33" s="209">
        <v>6050</v>
      </c>
      <c r="F33" s="203">
        <f>E33*'Прайс-лист'!I3*(1-'Прайс-лист'!$E$3)</f>
        <v>154880</v>
      </c>
      <c r="G33" s="205">
        <v>0</v>
      </c>
      <c r="H33" s="204">
        <f t="shared" si="0"/>
        <v>0</v>
      </c>
      <c r="J33" s="125" t="s">
        <v>383</v>
      </c>
      <c r="K33" s="125" t="s">
        <v>465</v>
      </c>
      <c r="L33" s="125" t="s">
        <v>468</v>
      </c>
      <c r="M33" s="142"/>
      <c r="N33" s="149" t="s">
        <v>421</v>
      </c>
      <c r="O33" s="125" t="s">
        <v>342</v>
      </c>
      <c r="P33" s="125"/>
    </row>
    <row r="34" spans="2:16" ht="15.75" customHeight="1" outlineLevel="1">
      <c r="B34" s="282">
        <v>2004</v>
      </c>
      <c r="C34" s="281" t="s">
        <v>283</v>
      </c>
      <c r="D34" s="221" t="s">
        <v>281</v>
      </c>
      <c r="E34" s="209">
        <v>0</v>
      </c>
      <c r="F34" s="203">
        <f>E34*'Прайс-лист'!I3*(1-'Прайс-лист'!$E$3)</f>
        <v>0</v>
      </c>
      <c r="G34" s="205">
        <v>0</v>
      </c>
      <c r="H34" s="204">
        <f t="shared" si="0"/>
        <v>0</v>
      </c>
      <c r="J34" s="127" t="s">
        <v>338</v>
      </c>
      <c r="K34" s="123"/>
      <c r="L34" s="125"/>
      <c r="M34" s="125"/>
      <c r="N34" s="149" t="s">
        <v>422</v>
      </c>
      <c r="O34" s="127" t="s">
        <v>456</v>
      </c>
      <c r="P34" s="127"/>
    </row>
    <row r="35" spans="2:16" ht="15.75" customHeight="1" outlineLevel="1">
      <c r="B35" s="282">
        <v>3097</v>
      </c>
      <c r="C35" s="207" t="s">
        <v>426</v>
      </c>
      <c r="D35" s="221" t="s">
        <v>281</v>
      </c>
      <c r="E35" s="209">
        <v>400</v>
      </c>
      <c r="F35" s="203">
        <f>E35*'Прайс-лист'!I3*(1-'Прайс-лист'!$E$3)</f>
        <v>10240</v>
      </c>
      <c r="G35" s="205">
        <v>0</v>
      </c>
      <c r="H35" s="204">
        <f t="shared" si="0"/>
        <v>0</v>
      </c>
      <c r="J35" s="127" t="s">
        <v>339</v>
      </c>
      <c r="M35" s="126"/>
      <c r="N35" s="149" t="s">
        <v>423</v>
      </c>
      <c r="O35" s="126"/>
      <c r="P35" s="126"/>
    </row>
    <row r="36" spans="2:16" ht="15.75" customHeight="1" outlineLevel="1">
      <c r="B36" s="282">
        <v>3508</v>
      </c>
      <c r="C36" s="288" t="s">
        <v>335</v>
      </c>
      <c r="D36" s="210" t="s">
        <v>281</v>
      </c>
      <c r="E36" s="209">
        <v>1900</v>
      </c>
      <c r="F36" s="203">
        <f>E36*'Прайс-лист'!I3*(1-'Прайс-лист'!$E$3)</f>
        <v>48640</v>
      </c>
      <c r="G36" s="205">
        <v>0</v>
      </c>
      <c r="H36" s="204">
        <f>F36*G36</f>
        <v>0</v>
      </c>
      <c r="M36" s="181"/>
      <c r="N36" s="149" t="s">
        <v>424</v>
      </c>
    </row>
    <row r="37" spans="2:16" ht="15.75" customHeight="1" outlineLevel="1">
      <c r="B37" s="278" t="s">
        <v>395</v>
      </c>
      <c r="C37" s="286" t="s">
        <v>398</v>
      </c>
      <c r="D37" s="210" t="s">
        <v>281</v>
      </c>
      <c r="E37" s="209">
        <v>0</v>
      </c>
      <c r="F37" s="203">
        <f>E37*'Прайс-лист'!I3*(1-'Прайс-лист'!$E$3)</f>
        <v>0</v>
      </c>
      <c r="G37" s="205">
        <v>0</v>
      </c>
      <c r="H37" s="204">
        <f t="shared" ref="H37:H38" si="1">F37*G37</f>
        <v>0</v>
      </c>
      <c r="M37" s="181"/>
      <c r="N37" s="149" t="s">
        <v>425</v>
      </c>
    </row>
    <row r="38" spans="2:16" ht="15.75" customHeight="1" outlineLevel="1">
      <c r="B38" s="284">
        <v>2143</v>
      </c>
      <c r="C38" s="211" t="s">
        <v>376</v>
      </c>
      <c r="D38" s="211"/>
      <c r="E38" s="209">
        <v>205</v>
      </c>
      <c r="F38" s="203">
        <f>E38*'Прайс-лист'!I3*(1-'Прайс-лист'!$E$3)</f>
        <v>5248</v>
      </c>
      <c r="G38" s="205">
        <v>0</v>
      </c>
      <c r="H38" s="204">
        <f t="shared" si="1"/>
        <v>0</v>
      </c>
      <c r="M38" s="181"/>
      <c r="N38" s="181"/>
    </row>
    <row r="39" spans="2:16" ht="15.75" customHeight="1" outlineLevel="1">
      <c r="B39" s="282"/>
      <c r="C39" s="281" t="s">
        <v>461</v>
      </c>
      <c r="D39" s="281"/>
      <c r="E39" s="202" t="s">
        <v>511</v>
      </c>
      <c r="F39" s="222" t="s">
        <v>511</v>
      </c>
      <c r="G39" s="205">
        <v>0</v>
      </c>
      <c r="H39" s="222" t="s">
        <v>69</v>
      </c>
      <c r="M39" s="181"/>
      <c r="N39" s="74" t="s">
        <v>353</v>
      </c>
    </row>
    <row r="40" spans="2:16" ht="15.75" customHeight="1" outlineLevel="1">
      <c r="C40" s="219" t="s">
        <v>4</v>
      </c>
      <c r="D40" s="219"/>
      <c r="E40" s="219"/>
      <c r="F40" s="219"/>
      <c r="G40" s="219"/>
      <c r="H40" s="219"/>
    </row>
    <row r="41" spans="2:16" ht="15.75" customHeight="1" outlineLevel="1">
      <c r="B41" s="278">
        <v>414601</v>
      </c>
      <c r="C41" s="207" t="s">
        <v>394</v>
      </c>
      <c r="D41" s="207"/>
      <c r="E41" s="212">
        <v>71</v>
      </c>
      <c r="F41" s="203">
        <f>E41*'Прайс-лист'!I3*(1-'Прайс-лист'!$E$3)</f>
        <v>1817.6000000000001</v>
      </c>
      <c r="G41" s="205">
        <v>0</v>
      </c>
      <c r="H41" s="204">
        <f t="shared" ref="H41:H43" si="2">F41*G41</f>
        <v>0</v>
      </c>
      <c r="M41" s="74"/>
    </row>
    <row r="42" spans="2:16" ht="15.75" customHeight="1" outlineLevel="1">
      <c r="B42" s="278">
        <v>2541</v>
      </c>
      <c r="C42" s="207" t="s">
        <v>555</v>
      </c>
      <c r="D42" s="207"/>
      <c r="E42" s="212">
        <v>695</v>
      </c>
      <c r="F42" s="203">
        <f>E42*'Прайс-лист'!I3*(1-'Прайс-лист'!$E$3)</f>
        <v>17792</v>
      </c>
      <c r="G42" s="205">
        <v>0</v>
      </c>
      <c r="H42" s="204">
        <f t="shared" si="2"/>
        <v>0</v>
      </c>
    </row>
    <row r="43" spans="2:16" ht="15.75" customHeight="1" outlineLevel="1">
      <c r="B43" s="278">
        <v>2542</v>
      </c>
      <c r="C43" s="207" t="s">
        <v>573</v>
      </c>
      <c r="D43" s="207"/>
      <c r="E43" s="212">
        <v>1200</v>
      </c>
      <c r="F43" s="203">
        <f>E43*'Прайс-лист'!I3*(1-'Прайс-лист'!$E$3)</f>
        <v>30720</v>
      </c>
      <c r="G43" s="205">
        <v>0</v>
      </c>
      <c r="H43" s="204">
        <f t="shared" si="2"/>
        <v>0</v>
      </c>
    </row>
    <row r="44" spans="2:16" ht="15.75" customHeight="1" outlineLevel="1">
      <c r="B44" s="284">
        <v>2706</v>
      </c>
      <c r="C44" s="207" t="s">
        <v>462</v>
      </c>
      <c r="D44" s="211"/>
      <c r="E44" s="212">
        <v>686</v>
      </c>
      <c r="F44" s="203">
        <f>E44*'Прайс-лист'!I3*(1-'Прайс-лист'!$E$3)</f>
        <v>17561.600000000002</v>
      </c>
      <c r="G44" s="205">
        <v>0</v>
      </c>
      <c r="H44" s="204">
        <f>F44*G44</f>
        <v>0</v>
      </c>
    </row>
    <row r="45" spans="2:16" ht="15.75" customHeight="1" outlineLevel="1">
      <c r="B45" s="284">
        <v>2705</v>
      </c>
      <c r="C45" s="207" t="s">
        <v>112</v>
      </c>
      <c r="D45" s="211"/>
      <c r="E45" s="212">
        <v>735</v>
      </c>
      <c r="F45" s="203">
        <f>E45*'Прайс-лист'!I3*(1-'Прайс-лист'!$E$3)</f>
        <v>18816</v>
      </c>
      <c r="G45" s="205">
        <v>0</v>
      </c>
      <c r="H45" s="204">
        <f>F45*G45</f>
        <v>0</v>
      </c>
    </row>
    <row r="46" spans="2:16" ht="15.75" customHeight="1" outlineLevel="1">
      <c r="B46" s="278">
        <v>2601</v>
      </c>
      <c r="C46" s="207" t="s">
        <v>83</v>
      </c>
      <c r="D46" s="207"/>
      <c r="E46" s="212">
        <v>101</v>
      </c>
      <c r="F46" s="203">
        <f>E46*'Прайс-лист'!I3*(1-'Прайс-лист'!$E$3)</f>
        <v>2585.6000000000004</v>
      </c>
      <c r="G46" s="205">
        <v>0</v>
      </c>
      <c r="H46" s="204">
        <f>F46*G46</f>
        <v>0</v>
      </c>
    </row>
    <row r="47" spans="2:16" ht="15.75" customHeight="1" outlineLevel="1">
      <c r="B47" s="278" t="s">
        <v>509</v>
      </c>
      <c r="C47" s="207" t="s">
        <v>512</v>
      </c>
      <c r="D47" s="207"/>
      <c r="E47" s="212">
        <v>2165</v>
      </c>
      <c r="F47" s="203">
        <f>E47*'Прайс-лист'!I3*(1-'Прайс-лист'!$E$3)</f>
        <v>55424</v>
      </c>
      <c r="G47" s="205">
        <v>0</v>
      </c>
      <c r="H47" s="204">
        <f t="shared" ref="H47:H48" si="3">F47*G47</f>
        <v>0</v>
      </c>
    </row>
    <row r="48" spans="2:16" ht="15.75" customHeight="1" outlineLevel="1">
      <c r="B48" s="278" t="s">
        <v>508</v>
      </c>
      <c r="C48" s="207" t="s">
        <v>513</v>
      </c>
      <c r="D48" s="207"/>
      <c r="E48" s="212">
        <v>2165</v>
      </c>
      <c r="F48" s="203">
        <f>E48*'Прайс-лист'!I3*(1-'Прайс-лист'!$E$3)</f>
        <v>55424</v>
      </c>
      <c r="G48" s="205">
        <v>0</v>
      </c>
      <c r="H48" s="204">
        <f t="shared" si="3"/>
        <v>0</v>
      </c>
    </row>
    <row r="49" spans="2:8" ht="14.25" outlineLevel="1">
      <c r="B49" s="278">
        <v>2435</v>
      </c>
      <c r="C49" s="281" t="s">
        <v>560</v>
      </c>
      <c r="D49" s="207"/>
      <c r="E49" s="209">
        <v>755</v>
      </c>
      <c r="F49" s="203">
        <f>E49*'Прайс-лист'!I3*(1-'Прайс-лист'!$E$3)</f>
        <v>19328</v>
      </c>
      <c r="G49" s="205">
        <v>0</v>
      </c>
      <c r="H49" s="204">
        <f t="shared" ref="H49:H55" si="4">F49*G49</f>
        <v>0</v>
      </c>
    </row>
    <row r="50" spans="2:8" ht="15.75" customHeight="1" outlineLevel="1">
      <c r="B50" s="278">
        <v>2651</v>
      </c>
      <c r="C50" s="207" t="s">
        <v>113</v>
      </c>
      <c r="D50" s="207"/>
      <c r="E50" s="212">
        <v>440</v>
      </c>
      <c r="F50" s="203">
        <f>E50*'Прайс-лист'!I3*(1-'Прайс-лист'!$E$3)</f>
        <v>11264</v>
      </c>
      <c r="G50" s="205">
        <v>0</v>
      </c>
      <c r="H50" s="204">
        <f t="shared" si="4"/>
        <v>0</v>
      </c>
    </row>
    <row r="51" spans="2:8" ht="15.75" customHeight="1" outlineLevel="1">
      <c r="B51" s="278">
        <v>3098</v>
      </c>
      <c r="C51" s="207" t="s">
        <v>297</v>
      </c>
      <c r="D51" s="207"/>
      <c r="E51" s="212">
        <v>40</v>
      </c>
      <c r="F51" s="203">
        <f>E51*'Прайс-лист'!I3*(1-'Прайс-лист'!$E$3)</f>
        <v>1024</v>
      </c>
      <c r="G51" s="282">
        <f>IF(G35*G50,1,0)</f>
        <v>0</v>
      </c>
      <c r="H51" s="204">
        <f t="shared" si="4"/>
        <v>0</v>
      </c>
    </row>
    <row r="52" spans="2:8" ht="15.75" customHeight="1" outlineLevel="1">
      <c r="B52" s="278">
        <v>2652</v>
      </c>
      <c r="C52" s="207" t="s">
        <v>556</v>
      </c>
      <c r="D52" s="207"/>
      <c r="E52" s="212">
        <v>350</v>
      </c>
      <c r="F52" s="203">
        <f>E52*'Прайс-лист'!I3*(1-'Прайс-лист'!$E$3)</f>
        <v>8960</v>
      </c>
      <c r="G52" s="205">
        <v>0</v>
      </c>
      <c r="H52" s="204">
        <f t="shared" si="4"/>
        <v>0</v>
      </c>
    </row>
    <row r="53" spans="2:8" ht="15.75" customHeight="1" outlineLevel="1">
      <c r="B53" s="278">
        <v>309801</v>
      </c>
      <c r="C53" s="207" t="s">
        <v>451</v>
      </c>
      <c r="D53" s="207"/>
      <c r="E53" s="212">
        <v>32</v>
      </c>
      <c r="F53" s="203">
        <f>E53*'Прайс-лист'!I3*(1-'Прайс-лист'!$E$3)</f>
        <v>819.2</v>
      </c>
      <c r="G53" s="282">
        <f>IF(G35*G52,1,0)</f>
        <v>0</v>
      </c>
      <c r="H53" s="204">
        <f t="shared" si="4"/>
        <v>0</v>
      </c>
    </row>
    <row r="54" spans="2:8" ht="15.75" customHeight="1" outlineLevel="1">
      <c r="B54" s="278">
        <v>2417</v>
      </c>
      <c r="C54" s="207" t="s">
        <v>114</v>
      </c>
      <c r="D54" s="207"/>
      <c r="E54" s="212">
        <v>565</v>
      </c>
      <c r="F54" s="203">
        <f>E54*'Прайс-лист'!I3*(1-'Прайс-лист'!$E$3)</f>
        <v>14464</v>
      </c>
      <c r="G54" s="205">
        <v>0</v>
      </c>
      <c r="H54" s="204">
        <f t="shared" si="4"/>
        <v>0</v>
      </c>
    </row>
    <row r="55" spans="2:8" ht="15.75" customHeight="1" outlineLevel="1">
      <c r="B55" s="278">
        <v>2743</v>
      </c>
      <c r="C55" s="207" t="s">
        <v>503</v>
      </c>
      <c r="D55" s="207"/>
      <c r="E55" s="212">
        <v>905</v>
      </c>
      <c r="F55" s="203">
        <f>E55*'Прайс-лист'!I3*(1-'Прайс-лист'!$E$3)</f>
        <v>23168</v>
      </c>
      <c r="G55" s="205">
        <v>0</v>
      </c>
      <c r="H55" s="204">
        <f t="shared" si="4"/>
        <v>0</v>
      </c>
    </row>
    <row r="56" spans="2:8" ht="15.75" customHeight="1" outlineLevel="1">
      <c r="B56" s="278"/>
      <c r="C56" s="207" t="s">
        <v>514</v>
      </c>
      <c r="D56" s="207"/>
      <c r="E56" s="202" t="s">
        <v>511</v>
      </c>
      <c r="F56" s="222" t="s">
        <v>511</v>
      </c>
      <c r="G56" s="205">
        <v>0</v>
      </c>
      <c r="H56" s="222" t="s">
        <v>69</v>
      </c>
    </row>
    <row r="57" spans="2:8" ht="15.75" customHeight="1" outlineLevel="1">
      <c r="B57" s="278">
        <v>2718</v>
      </c>
      <c r="C57" s="207" t="s">
        <v>515</v>
      </c>
      <c r="D57" s="207"/>
      <c r="E57" s="212">
        <v>1380</v>
      </c>
      <c r="F57" s="203">
        <f>E57*'Прайс-лист'!I3*(1-'Прайс-лист'!$E$3)</f>
        <v>35328</v>
      </c>
      <c r="G57" s="205">
        <v>0</v>
      </c>
      <c r="H57" s="204">
        <f t="shared" ref="H57:H58" si="5">F57*G57</f>
        <v>0</v>
      </c>
    </row>
    <row r="58" spans="2:8" ht="15.75" customHeight="1" outlineLevel="1">
      <c r="B58" s="278">
        <v>2744</v>
      </c>
      <c r="C58" s="207" t="s">
        <v>301</v>
      </c>
      <c r="D58" s="207"/>
      <c r="E58" s="212">
        <v>4180</v>
      </c>
      <c r="F58" s="203">
        <f>E58*'Прайс-лист'!I3*(1-'Прайс-лист'!$E$3)</f>
        <v>107008</v>
      </c>
      <c r="G58" s="205">
        <v>0</v>
      </c>
      <c r="H58" s="204">
        <f t="shared" si="5"/>
        <v>0</v>
      </c>
    </row>
    <row r="59" spans="2:8" ht="15.75" customHeight="1" outlineLevel="1">
      <c r="B59" s="278">
        <v>2948</v>
      </c>
      <c r="C59" s="207" t="s">
        <v>6</v>
      </c>
      <c r="D59" s="207"/>
      <c r="E59" s="212">
        <v>280</v>
      </c>
      <c r="F59" s="203">
        <f>E59*'Прайс-лист'!I3*(1-'Прайс-лист'!$E$3)</f>
        <v>7168</v>
      </c>
      <c r="G59" s="205">
        <v>0</v>
      </c>
      <c r="H59" s="204">
        <f t="shared" ref="H59:H65" si="6">F59*G59</f>
        <v>0</v>
      </c>
    </row>
    <row r="60" spans="2:8" ht="15.75" customHeight="1" outlineLevel="1">
      <c r="B60" s="278">
        <v>2949</v>
      </c>
      <c r="C60" s="207" t="s">
        <v>67</v>
      </c>
      <c r="D60" s="207"/>
      <c r="E60" s="212">
        <v>310</v>
      </c>
      <c r="F60" s="203">
        <f>E60*'Прайс-лист'!I3*(1-'Прайс-лист'!$E$3)</f>
        <v>7936</v>
      </c>
      <c r="G60" s="205">
        <v>0</v>
      </c>
      <c r="H60" s="204">
        <f t="shared" si="6"/>
        <v>0</v>
      </c>
    </row>
    <row r="61" spans="2:8" ht="15.75" customHeight="1" outlineLevel="1">
      <c r="B61" s="278">
        <v>2997</v>
      </c>
      <c r="C61" s="207" t="s">
        <v>8</v>
      </c>
      <c r="D61" s="207"/>
      <c r="E61" s="212">
        <v>930</v>
      </c>
      <c r="F61" s="203">
        <f>E61*'Прайс-лист'!I3*(1-'Прайс-лист'!$E$3)</f>
        <v>23808</v>
      </c>
      <c r="G61" s="205">
        <v>0</v>
      </c>
      <c r="H61" s="204">
        <f t="shared" si="6"/>
        <v>0</v>
      </c>
    </row>
    <row r="62" spans="2:8" ht="15.75" customHeight="1" outlineLevel="1">
      <c r="B62" s="278">
        <v>299901</v>
      </c>
      <c r="C62" s="207" t="s">
        <v>504</v>
      </c>
      <c r="D62" s="207"/>
      <c r="E62" s="212">
        <v>400</v>
      </c>
      <c r="F62" s="203">
        <f>E62*'Прайс-лист'!I3*(1-'Прайс-лист'!$E$3)</f>
        <v>10240</v>
      </c>
      <c r="G62" s="205">
        <v>0</v>
      </c>
      <c r="H62" s="204">
        <f t="shared" si="6"/>
        <v>0</v>
      </c>
    </row>
    <row r="63" spans="2:8" ht="15.75" customHeight="1" outlineLevel="1">
      <c r="B63" s="278">
        <v>2998</v>
      </c>
      <c r="C63" s="207" t="s">
        <v>506</v>
      </c>
      <c r="D63" s="207"/>
      <c r="E63" s="212">
        <v>280</v>
      </c>
      <c r="F63" s="203">
        <f>E63*'Прайс-лист'!I3*(1-'Прайс-лист'!$E$3)</f>
        <v>7168</v>
      </c>
      <c r="G63" s="205">
        <v>0</v>
      </c>
      <c r="H63" s="204">
        <f t="shared" si="6"/>
        <v>0</v>
      </c>
    </row>
    <row r="64" spans="2:8" ht="15.75" customHeight="1" outlineLevel="1">
      <c r="B64" s="278">
        <v>2999</v>
      </c>
      <c r="C64" s="207" t="s">
        <v>505</v>
      </c>
      <c r="D64" s="207"/>
      <c r="E64" s="212">
        <v>144</v>
      </c>
      <c r="F64" s="203">
        <f>E64*'Прайс-лист'!I3*(1-'Прайс-лист'!$E$3)</f>
        <v>3686.4</v>
      </c>
      <c r="G64" s="205">
        <v>0</v>
      </c>
      <c r="H64" s="204">
        <f t="shared" si="6"/>
        <v>0</v>
      </c>
    </row>
    <row r="65" spans="2:8" ht="15.75" customHeight="1" outlineLevel="1">
      <c r="B65" s="278">
        <v>2400</v>
      </c>
      <c r="C65" s="207" t="s">
        <v>571</v>
      </c>
      <c r="D65" s="207"/>
      <c r="E65" s="212">
        <v>1550</v>
      </c>
      <c r="F65" s="203">
        <f>E65*'Прайс-лист'!I3*(1-'Прайс-лист'!$E$3)</f>
        <v>39680</v>
      </c>
      <c r="G65" s="205">
        <v>0</v>
      </c>
      <c r="H65" s="204">
        <f t="shared" si="6"/>
        <v>0</v>
      </c>
    </row>
    <row r="66" spans="2:8" ht="15.75" customHeight="1" outlineLevel="1">
      <c r="B66" s="3"/>
      <c r="C66" s="290"/>
      <c r="D66" s="290"/>
      <c r="E66" s="96"/>
      <c r="F66" s="1"/>
      <c r="G66" s="17" t="s">
        <v>9</v>
      </c>
      <c r="H66" s="95">
        <f>SUM(H26:H65)</f>
        <v>804224</v>
      </c>
    </row>
    <row r="82" spans="4:16" ht="15.75" customHeight="1">
      <c r="H82" s="178"/>
      <c r="O82" s="178"/>
      <c r="P82" s="178"/>
    </row>
    <row r="83" spans="4:16" ht="15.75" customHeight="1">
      <c r="H83" s="178"/>
      <c r="O83" s="178"/>
      <c r="P83" s="178"/>
    </row>
    <row r="84" spans="4:16" ht="15.75" customHeight="1">
      <c r="H84" s="178"/>
      <c r="O84" s="178"/>
      <c r="P84" s="178"/>
    </row>
    <row r="85" spans="4:16" ht="15.75" customHeight="1">
      <c r="H85" s="178"/>
      <c r="O85" s="178"/>
      <c r="P85" s="178"/>
    </row>
    <row r="86" spans="4:16" ht="15.75" customHeight="1">
      <c r="H86" s="178"/>
      <c r="O86" s="178"/>
      <c r="P86" s="178"/>
    </row>
    <row r="87" spans="4:16" ht="15.75" customHeight="1">
      <c r="H87" s="178"/>
      <c r="O87" s="178"/>
      <c r="P87" s="178"/>
    </row>
    <row r="88" spans="4:16" ht="15.75" customHeight="1">
      <c r="H88" s="178"/>
      <c r="O88" s="178"/>
      <c r="P88" s="178"/>
    </row>
    <row r="89" spans="4:16" ht="15.75" customHeight="1">
      <c r="H89" s="178"/>
      <c r="O89" s="178"/>
      <c r="P89" s="178"/>
    </row>
    <row r="90" spans="4:16" ht="14.25">
      <c r="D90" s="88"/>
      <c r="F90" s="354"/>
      <c r="H90" s="178"/>
      <c r="O90" s="178"/>
      <c r="P90" s="178"/>
    </row>
    <row r="91" spans="4:16" ht="14.25">
      <c r="D91" s="88"/>
      <c r="F91" s="354"/>
      <c r="H91" s="178"/>
      <c r="O91" s="178"/>
      <c r="P91" s="178"/>
    </row>
    <row r="92" spans="4:16" ht="14.25">
      <c r="D92" s="88"/>
      <c r="F92" s="354"/>
      <c r="H92" s="178"/>
      <c r="O92" s="178"/>
      <c r="P92" s="178"/>
    </row>
    <row r="93" spans="4:16" ht="14.25">
      <c r="D93" s="88"/>
      <c r="F93" s="354"/>
      <c r="H93" s="178"/>
      <c r="O93" s="178"/>
      <c r="P93" s="178"/>
    </row>
    <row r="94" spans="4:16" ht="14.25">
      <c r="D94" s="88"/>
      <c r="F94" s="354"/>
      <c r="H94" s="178"/>
      <c r="O94" s="178"/>
      <c r="P94" s="178"/>
    </row>
    <row r="95" spans="4:16" ht="14.25">
      <c r="D95" s="88"/>
      <c r="F95" s="354"/>
    </row>
    <row r="96" spans="4:16" ht="14.25">
      <c r="D96" s="88"/>
      <c r="F96" s="354"/>
    </row>
    <row r="97" spans="4:6" ht="14.25"/>
    <row r="98" spans="4:6" ht="14.25"/>
    <row r="99" spans="4:6" ht="14.25">
      <c r="D99" s="354"/>
    </row>
    <row r="100" spans="4:6" ht="14.25">
      <c r="D100" s="354"/>
    </row>
    <row r="101" spans="4:6" ht="14.25">
      <c r="D101" s="354"/>
    </row>
    <row r="102" spans="4:6" ht="14.25">
      <c r="D102" s="354"/>
    </row>
    <row r="103" spans="4:6" ht="14.25">
      <c r="D103" s="354"/>
    </row>
    <row r="104" spans="4:6" ht="14.25">
      <c r="D104" s="354"/>
    </row>
    <row r="105" spans="4:6" ht="14.25">
      <c r="D105" s="354"/>
    </row>
    <row r="106" spans="4:6" ht="14.25">
      <c r="D106" s="179"/>
    </row>
    <row r="107" spans="4:6" ht="14.25"/>
    <row r="108" spans="4:6" ht="14.25">
      <c r="D108" s="88"/>
    </row>
    <row r="109" spans="4:6" ht="14.25">
      <c r="D109" s="354"/>
      <c r="F109" s="178"/>
    </row>
    <row r="110" spans="4:6" ht="14.25">
      <c r="D110" s="88"/>
      <c r="F110" s="354"/>
    </row>
    <row r="111" spans="4:6" ht="14.25">
      <c r="D111" s="88"/>
      <c r="F111" s="354"/>
    </row>
    <row r="112" spans="4:6" ht="14.25">
      <c r="D112" s="88"/>
      <c r="F112" s="354"/>
    </row>
    <row r="113" spans="4:6" ht="14.25">
      <c r="D113" s="88"/>
      <c r="F113" s="354"/>
    </row>
    <row r="114" spans="4:6" ht="14.25">
      <c r="D114" s="88"/>
      <c r="F114" s="354"/>
    </row>
    <row r="115" spans="4:6" ht="14.25"/>
    <row r="116" spans="4:6" ht="14.25"/>
    <row r="117" spans="4:6" ht="14.25"/>
    <row r="118" spans="4:6" ht="14.25"/>
  </sheetData>
  <mergeCells count="44">
    <mergeCell ref="C5:D5"/>
    <mergeCell ref="B2:H2"/>
    <mergeCell ref="Q2:R2"/>
    <mergeCell ref="B3:H3"/>
    <mergeCell ref="C4:D4"/>
    <mergeCell ref="C9:D9"/>
    <mergeCell ref="C10:D10"/>
    <mergeCell ref="C11:D11"/>
    <mergeCell ref="C6:D6"/>
    <mergeCell ref="C7:D7"/>
    <mergeCell ref="C8:D8"/>
    <mergeCell ref="C15:D15"/>
    <mergeCell ref="C16:D16"/>
    <mergeCell ref="C17:D17"/>
    <mergeCell ref="C12:D12"/>
    <mergeCell ref="C13:D13"/>
    <mergeCell ref="C14:D14"/>
    <mergeCell ref="C18:D18"/>
    <mergeCell ref="C19:D19"/>
    <mergeCell ref="C20:D20"/>
    <mergeCell ref="F19:H19"/>
    <mergeCell ref="F20:H20"/>
    <mergeCell ref="C21:D21"/>
    <mergeCell ref="C22:D22"/>
    <mergeCell ref="C23:D23"/>
    <mergeCell ref="F21:H21"/>
    <mergeCell ref="F22:H22"/>
    <mergeCell ref="F23:H23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</mergeCells>
  <dataValidations count="8">
    <dataValidation type="list" allowBlank="1" showInputMessage="1" showErrorMessage="1" sqref="D37">
      <formula1>$P$30:$P$32</formula1>
    </dataValidation>
    <dataValidation type="list" allowBlank="1" showInputMessage="1" showErrorMessage="1" sqref="D32">
      <formula1>$K$30:$K$33</formula1>
    </dataValidation>
    <dataValidation type="list" allowBlank="1" showInputMessage="1" showErrorMessage="1" sqref="D35">
      <formula1>$N$30:$N$39</formula1>
    </dataValidation>
    <dataValidation type="list" allowBlank="1" showInputMessage="1" showErrorMessage="1" sqref="D34">
      <formula1>$M$30:$M$32</formula1>
    </dataValidation>
    <dataValidation type="list" allowBlank="1" showInputMessage="1" showErrorMessage="1" sqref="D36">
      <formula1>$O$30:$O$34</formula1>
    </dataValidation>
    <dataValidation type="list" allowBlank="1" showInputMessage="1" showErrorMessage="1" sqref="D33">
      <formula1>$L$30:$L$33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55 D58">
      <formula1>$O$30:$O$33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2:M47"/>
  <sheetViews>
    <sheetView showGridLines="0" zoomScaleNormal="100" workbookViewId="0">
      <pane ySplit="2" topLeftCell="A3" activePane="bottomLeft" state="frozen"/>
      <selection pane="bottomLeft" activeCell="C50" sqref="C50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0.71093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 customWidth="1"/>
    <col min="10" max="11" width="19.5703125" style="178" hidden="1" customWidth="1" outlineLevel="1"/>
    <col min="12" max="12" width="9.140625" style="178" collapsed="1"/>
    <col min="13" max="16384" width="9.140625" style="178"/>
  </cols>
  <sheetData>
    <row r="2" spans="2:13" ht="15.75" customHeight="1">
      <c r="B2" s="322" t="s">
        <v>254</v>
      </c>
      <c r="C2" s="322"/>
      <c r="D2" s="322"/>
      <c r="E2" s="322"/>
      <c r="F2" s="322"/>
      <c r="G2" s="322"/>
      <c r="H2" s="322"/>
      <c r="L2" s="321" t="s">
        <v>430</v>
      </c>
      <c r="M2" s="321"/>
    </row>
    <row r="3" spans="2:13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3" ht="15.75" hidden="1" customHeight="1" outlineLevel="1">
      <c r="B4" s="187"/>
      <c r="C4" s="325" t="s">
        <v>16</v>
      </c>
      <c r="D4" s="325"/>
      <c r="E4" s="188"/>
      <c r="F4" s="341">
        <v>420</v>
      </c>
      <c r="G4" s="341"/>
      <c r="H4" s="341"/>
    </row>
    <row r="5" spans="2:13" ht="15.75" hidden="1" customHeight="1" outlineLevel="1">
      <c r="B5" s="187"/>
      <c r="C5" s="325" t="s">
        <v>17</v>
      </c>
      <c r="D5" s="325"/>
      <c r="E5" s="188"/>
      <c r="F5" s="341">
        <v>300</v>
      </c>
      <c r="G5" s="341"/>
      <c r="H5" s="341"/>
    </row>
    <row r="6" spans="2:13" ht="15.75" hidden="1" customHeight="1" outlineLevel="1">
      <c r="B6" s="187"/>
      <c r="C6" s="325" t="s">
        <v>18</v>
      </c>
      <c r="D6" s="325"/>
      <c r="E6" s="188"/>
      <c r="F6" s="341">
        <v>205</v>
      </c>
      <c r="G6" s="341"/>
      <c r="H6" s="341"/>
    </row>
    <row r="7" spans="2:13" ht="15.75" hidden="1" customHeight="1" outlineLevel="1">
      <c r="B7" s="187"/>
      <c r="C7" s="325" t="s">
        <v>19</v>
      </c>
      <c r="D7" s="325"/>
      <c r="E7" s="188"/>
      <c r="F7" s="341">
        <v>105</v>
      </c>
      <c r="G7" s="341"/>
      <c r="H7" s="341"/>
    </row>
    <row r="8" spans="2:13" ht="15.75" hidden="1" customHeight="1" outlineLevel="1">
      <c r="B8" s="187"/>
      <c r="C8" s="325" t="s">
        <v>20</v>
      </c>
      <c r="D8" s="325"/>
      <c r="E8" s="188"/>
      <c r="F8" s="341">
        <v>48</v>
      </c>
      <c r="G8" s="341"/>
      <c r="H8" s="341"/>
    </row>
    <row r="9" spans="2:13" ht="15.75" hidden="1" customHeight="1" outlineLevel="1">
      <c r="B9" s="187"/>
      <c r="C9" s="325" t="s">
        <v>36</v>
      </c>
      <c r="D9" s="325"/>
      <c r="E9" s="188"/>
      <c r="F9" s="341">
        <v>88</v>
      </c>
      <c r="G9" s="341"/>
      <c r="H9" s="341"/>
    </row>
    <row r="10" spans="2:13" ht="15.75" hidden="1" customHeight="1" outlineLevel="1">
      <c r="B10" s="187"/>
      <c r="C10" s="325" t="s">
        <v>21</v>
      </c>
      <c r="D10" s="325"/>
      <c r="E10" s="188"/>
      <c r="F10" s="341">
        <v>900</v>
      </c>
      <c r="G10" s="341"/>
      <c r="H10" s="341"/>
    </row>
    <row r="11" spans="2:13" ht="15.75" hidden="1" customHeight="1" outlineLevel="1">
      <c r="B11" s="187"/>
      <c r="C11" s="325" t="s">
        <v>22</v>
      </c>
      <c r="D11" s="325"/>
      <c r="E11" s="188"/>
      <c r="F11" s="341">
        <v>9</v>
      </c>
      <c r="G11" s="341"/>
      <c r="H11" s="341"/>
    </row>
    <row r="12" spans="2:13" ht="15.75" hidden="1" customHeight="1" outlineLevel="1">
      <c r="B12" s="187"/>
      <c r="C12" s="325" t="s">
        <v>23</v>
      </c>
      <c r="D12" s="325"/>
      <c r="E12" s="188"/>
      <c r="F12" s="341" t="s">
        <v>255</v>
      </c>
      <c r="G12" s="341"/>
      <c r="H12" s="341"/>
    </row>
    <row r="13" spans="2:13" ht="15.75" hidden="1" customHeight="1" outlineLevel="1">
      <c r="B13" s="187"/>
      <c r="C13" s="325" t="s">
        <v>24</v>
      </c>
      <c r="D13" s="325"/>
      <c r="E13" s="188"/>
      <c r="F13" s="341">
        <v>30</v>
      </c>
      <c r="G13" s="341"/>
      <c r="H13" s="341"/>
    </row>
    <row r="14" spans="2:13" ht="15.75" hidden="1" customHeight="1" outlineLevel="1">
      <c r="B14" s="187"/>
      <c r="C14" s="325" t="s">
        <v>25</v>
      </c>
      <c r="D14" s="325"/>
      <c r="E14" s="188"/>
      <c r="F14" s="341">
        <v>40</v>
      </c>
      <c r="G14" s="341"/>
      <c r="H14" s="341"/>
    </row>
    <row r="15" spans="2:13" ht="15.75" hidden="1" customHeight="1" outlineLevel="1">
      <c r="B15" s="187"/>
      <c r="C15" s="325" t="s">
        <v>26</v>
      </c>
      <c r="D15" s="325"/>
      <c r="E15" s="188"/>
      <c r="F15" s="341">
        <v>95</v>
      </c>
      <c r="G15" s="341"/>
      <c r="H15" s="341"/>
    </row>
    <row r="16" spans="2:13" ht="15.75" hidden="1" customHeight="1" outlineLevel="1">
      <c r="B16" s="187"/>
      <c r="C16" s="325" t="s">
        <v>27</v>
      </c>
      <c r="D16" s="325"/>
      <c r="E16" s="188"/>
      <c r="F16" s="341">
        <v>508</v>
      </c>
      <c r="G16" s="341"/>
      <c r="H16" s="341"/>
    </row>
    <row r="17" spans="1:11" ht="15.75" hidden="1" customHeight="1" outlineLevel="1">
      <c r="B17" s="187"/>
      <c r="C17" s="325" t="s">
        <v>28</v>
      </c>
      <c r="D17" s="325"/>
      <c r="E17" s="188"/>
      <c r="F17" s="341" t="s">
        <v>256</v>
      </c>
      <c r="G17" s="341"/>
      <c r="H17" s="341"/>
    </row>
    <row r="18" spans="1:11" ht="15.75" hidden="1" customHeight="1" outlineLevel="1">
      <c r="B18" s="187"/>
      <c r="C18" s="325" t="s">
        <v>30</v>
      </c>
      <c r="D18" s="325"/>
      <c r="E18" s="188"/>
      <c r="F18" s="328" t="s">
        <v>251</v>
      </c>
      <c r="G18" s="328"/>
      <c r="H18" s="328"/>
    </row>
    <row r="19" spans="1:11" ht="15.75" hidden="1" customHeight="1" outlineLevel="1">
      <c r="B19" s="187"/>
      <c r="C19" s="325" t="s">
        <v>37</v>
      </c>
      <c r="D19" s="325"/>
      <c r="E19" s="188"/>
      <c r="F19" s="341" t="s">
        <v>49</v>
      </c>
      <c r="G19" s="341"/>
      <c r="H19" s="341"/>
    </row>
    <row r="20" spans="1:11" ht="15.75" hidden="1" customHeight="1" outlineLevel="1">
      <c r="B20" s="187"/>
      <c r="C20" s="324" t="s">
        <v>159</v>
      </c>
      <c r="D20" s="324"/>
      <c r="E20" s="188"/>
      <c r="F20" s="341" t="s">
        <v>257</v>
      </c>
      <c r="G20" s="341"/>
      <c r="H20" s="341"/>
    </row>
    <row r="21" spans="1:11" ht="15.75" hidden="1" customHeight="1" outlineLevel="1">
      <c r="B21" s="187"/>
      <c r="C21" s="324" t="s">
        <v>160</v>
      </c>
      <c r="D21" s="324"/>
      <c r="E21" s="188"/>
      <c r="F21" s="341" t="s">
        <v>258</v>
      </c>
      <c r="G21" s="341"/>
      <c r="H21" s="341"/>
    </row>
    <row r="22" spans="1:11" ht="15.75" hidden="1" customHeight="1" outlineLevel="1">
      <c r="B22" s="187"/>
      <c r="C22" s="324" t="s">
        <v>35</v>
      </c>
      <c r="D22" s="324"/>
      <c r="E22" s="188"/>
      <c r="F22" s="341">
        <v>110</v>
      </c>
      <c r="G22" s="341"/>
      <c r="H22" s="341"/>
    </row>
    <row r="23" spans="1:11" ht="15.75" customHeight="1" collapsed="1">
      <c r="B23" s="57"/>
      <c r="C23" s="60"/>
      <c r="D23" s="60"/>
      <c r="E23" s="98"/>
      <c r="F23" s="60"/>
      <c r="G23" s="60"/>
      <c r="H23" s="59"/>
    </row>
    <row r="24" spans="1:11" ht="15.75" customHeight="1" outlineLevel="1">
      <c r="B24" s="227" t="s">
        <v>39</v>
      </c>
      <c r="C24" s="228" t="s">
        <v>44</v>
      </c>
      <c r="D24" s="228"/>
      <c r="E24" s="229" t="s">
        <v>1</v>
      </c>
      <c r="F24" s="228" t="s">
        <v>1</v>
      </c>
      <c r="G24" s="228" t="s">
        <v>40</v>
      </c>
      <c r="H24" s="230" t="s">
        <v>41</v>
      </c>
    </row>
    <row r="25" spans="1:11" ht="15.75" customHeight="1" outlineLevel="1">
      <c r="B25" s="289">
        <v>1210</v>
      </c>
      <c r="C25" s="280" t="s">
        <v>232</v>
      </c>
      <c r="D25" s="280"/>
      <c r="E25" s="202">
        <v>2588</v>
      </c>
      <c r="F25" s="203">
        <f>E25*'Прайс-лист'!I3*(1-'Прайс-лист'!$E$3)</f>
        <v>66252.800000000003</v>
      </c>
      <c r="G25" s="289"/>
      <c r="H25" s="204">
        <f>F25</f>
        <v>66252.800000000003</v>
      </c>
    </row>
    <row r="26" spans="1:11" ht="15.75" hidden="1" customHeight="1" outlineLevel="2">
      <c r="B26" s="214"/>
      <c r="C26" s="17" t="s">
        <v>343</v>
      </c>
      <c r="D26" s="17"/>
      <c r="E26" s="17"/>
      <c r="F26" s="17"/>
      <c r="G26" s="17"/>
      <c r="H26" s="17"/>
    </row>
    <row r="27" spans="1:11" ht="288" hidden="1" customHeight="1" outlineLevel="2">
      <c r="B27" s="206"/>
      <c r="C27" s="319" t="s">
        <v>601</v>
      </c>
      <c r="D27" s="319"/>
      <c r="E27" s="319"/>
      <c r="F27" s="319"/>
      <c r="G27" s="319"/>
      <c r="H27" s="319"/>
    </row>
    <row r="28" spans="1:11" ht="15.75" customHeight="1" outlineLevel="1" collapsed="1">
      <c r="C28" s="17" t="s">
        <v>381</v>
      </c>
      <c r="D28" s="17"/>
      <c r="E28" s="17"/>
      <c r="F28" s="17"/>
      <c r="G28" s="17"/>
      <c r="H28" s="17"/>
    </row>
    <row r="29" spans="1:11" ht="15.75" customHeight="1" outlineLevel="1">
      <c r="B29" s="244"/>
      <c r="C29" s="281" t="s">
        <v>479</v>
      </c>
      <c r="D29" s="268" t="s">
        <v>281</v>
      </c>
      <c r="E29" s="256">
        <v>23</v>
      </c>
      <c r="F29" s="203">
        <f>E29*'Прайс-лист'!I3*(1-'Прайс-лист'!$E$3)</f>
        <v>588.80000000000007</v>
      </c>
      <c r="G29" s="205">
        <v>0</v>
      </c>
      <c r="H29" s="204">
        <f>F29*G29</f>
        <v>0</v>
      </c>
      <c r="J29" s="123" t="s">
        <v>281</v>
      </c>
      <c r="K29" s="123" t="s">
        <v>281</v>
      </c>
    </row>
    <row r="30" spans="1:11" ht="15.75" customHeight="1" outlineLevel="1">
      <c r="B30" s="289">
        <v>2124</v>
      </c>
      <c r="C30" s="281" t="s">
        <v>483</v>
      </c>
      <c r="D30" s="221" t="s">
        <v>281</v>
      </c>
      <c r="E30" s="256">
        <v>139</v>
      </c>
      <c r="F30" s="203">
        <f>E30*'Прайс-лист'!I3*(1-'Прайс-лист'!$E$3)</f>
        <v>3558.4</v>
      </c>
      <c r="G30" s="205">
        <v>0</v>
      </c>
      <c r="H30" s="204">
        <f>F30*G30</f>
        <v>0</v>
      </c>
      <c r="J30" s="127" t="s">
        <v>478</v>
      </c>
      <c r="K30" s="123" t="s">
        <v>339</v>
      </c>
    </row>
    <row r="31" spans="1:11" ht="15.75" customHeight="1" outlineLevel="1">
      <c r="C31" s="219" t="s">
        <v>4</v>
      </c>
      <c r="D31" s="219"/>
      <c r="E31" s="219"/>
      <c r="F31" s="219"/>
      <c r="G31" s="219"/>
      <c r="H31" s="219"/>
      <c r="J31" s="123" t="s">
        <v>475</v>
      </c>
      <c r="K31" s="125" t="s">
        <v>337</v>
      </c>
    </row>
    <row r="32" spans="1:11" ht="15.75" customHeight="1" outlineLevel="1">
      <c r="A32" s="182"/>
      <c r="B32" s="284">
        <v>4144</v>
      </c>
      <c r="C32" s="211" t="s">
        <v>428</v>
      </c>
      <c r="D32" s="211"/>
      <c r="E32" s="256">
        <v>23</v>
      </c>
      <c r="F32" s="203">
        <f>E32*'Прайс-лист'!I3*(1-'Прайс-лист'!$E$3)</f>
        <v>588.80000000000007</v>
      </c>
      <c r="G32" s="205">
        <v>0</v>
      </c>
      <c r="H32" s="204">
        <f t="shared" ref="H32:H43" si="0">F32*G32</f>
        <v>0</v>
      </c>
      <c r="J32" s="130" t="s">
        <v>476</v>
      </c>
      <c r="K32" s="124"/>
    </row>
    <row r="33" spans="1:11" ht="15.75" customHeight="1" outlineLevel="1">
      <c r="A33" s="182"/>
      <c r="B33" s="284">
        <v>2348</v>
      </c>
      <c r="C33" s="211" t="s">
        <v>246</v>
      </c>
      <c r="D33" s="211"/>
      <c r="E33" s="256">
        <v>97</v>
      </c>
      <c r="F33" s="203">
        <f>E33*'Прайс-лист'!I3*(1-'Прайс-лист'!$E$3)</f>
        <v>2483.2000000000003</v>
      </c>
      <c r="G33" s="205">
        <v>0</v>
      </c>
      <c r="H33" s="204">
        <f t="shared" si="0"/>
        <v>0</v>
      </c>
      <c r="J33" s="124" t="s">
        <v>481</v>
      </c>
      <c r="K33" s="130"/>
    </row>
    <row r="34" spans="1:11" ht="15.75" customHeight="1" outlineLevel="1">
      <c r="A34" s="182"/>
      <c r="B34" s="284">
        <v>2344</v>
      </c>
      <c r="C34" s="211" t="s">
        <v>5</v>
      </c>
      <c r="D34" s="211"/>
      <c r="E34" s="256">
        <v>66</v>
      </c>
      <c r="F34" s="203">
        <f>E34*'Прайс-лист'!I3*(1-'Прайс-лист'!$E$3)</f>
        <v>1689.6000000000001</v>
      </c>
      <c r="G34" s="205">
        <v>0</v>
      </c>
      <c r="H34" s="204">
        <f t="shared" si="0"/>
        <v>0</v>
      </c>
      <c r="J34" s="156" t="s">
        <v>352</v>
      </c>
      <c r="K34" s="130"/>
    </row>
    <row r="35" spans="1:11" ht="15.75" customHeight="1" outlineLevel="1">
      <c r="A35" s="182"/>
      <c r="B35" s="284">
        <v>2345</v>
      </c>
      <c r="C35" s="211" t="s">
        <v>493</v>
      </c>
      <c r="D35" s="211"/>
      <c r="E35" s="256">
        <v>66</v>
      </c>
      <c r="F35" s="203">
        <f>E35*'Прайс-лист'!I3*(1-'Прайс-лист'!$E$3)</f>
        <v>1689.6000000000001</v>
      </c>
      <c r="G35" s="205">
        <v>0</v>
      </c>
      <c r="H35" s="204">
        <f t="shared" si="0"/>
        <v>0</v>
      </c>
      <c r="J35" s="156" t="s">
        <v>480</v>
      </c>
      <c r="K35" s="127"/>
    </row>
    <row r="36" spans="1:11" ht="15.75" customHeight="1" outlineLevel="1">
      <c r="A36" s="182"/>
      <c r="B36" s="284">
        <v>2551</v>
      </c>
      <c r="C36" s="211" t="s">
        <v>245</v>
      </c>
      <c r="D36" s="211"/>
      <c r="E36" s="256">
        <v>295</v>
      </c>
      <c r="F36" s="203">
        <f>E36*'Прайс-лист'!I3*(1-'Прайс-лист'!$E$3)</f>
        <v>7552</v>
      </c>
      <c r="G36" s="205">
        <v>0</v>
      </c>
      <c r="H36" s="204">
        <f t="shared" si="0"/>
        <v>0</v>
      </c>
    </row>
    <row r="37" spans="1:11" ht="15.75" customHeight="1" outlineLevel="1">
      <c r="A37" s="182"/>
      <c r="B37" s="284">
        <v>2210</v>
      </c>
      <c r="C37" s="211" t="s">
        <v>247</v>
      </c>
      <c r="D37" s="211"/>
      <c r="E37" s="256">
        <v>305</v>
      </c>
      <c r="F37" s="203">
        <f>E37*'Прайс-лист'!I3*(1-'Прайс-лист'!$E$3)</f>
        <v>7808</v>
      </c>
      <c r="G37" s="205">
        <v>0</v>
      </c>
      <c r="H37" s="204">
        <f t="shared" si="0"/>
        <v>0</v>
      </c>
    </row>
    <row r="38" spans="1:11" ht="15.75" customHeight="1" outlineLevel="1">
      <c r="A38" s="182"/>
      <c r="B38" s="284">
        <v>2252</v>
      </c>
      <c r="C38" s="211" t="s">
        <v>248</v>
      </c>
      <c r="D38" s="211"/>
      <c r="E38" s="256">
        <v>267</v>
      </c>
      <c r="F38" s="203">
        <f>E38*'Прайс-лист'!I3*(1-'Прайс-лист'!$E$3)</f>
        <v>6835.2000000000007</v>
      </c>
      <c r="G38" s="205">
        <v>0</v>
      </c>
      <c r="H38" s="204">
        <f t="shared" si="0"/>
        <v>0</v>
      </c>
    </row>
    <row r="39" spans="1:11" ht="15.75" customHeight="1" outlineLevel="1">
      <c r="A39" s="182"/>
      <c r="B39" s="284">
        <v>2280</v>
      </c>
      <c r="C39" s="211" t="s">
        <v>249</v>
      </c>
      <c r="D39" s="211"/>
      <c r="E39" s="256">
        <v>115</v>
      </c>
      <c r="F39" s="203">
        <f>E39*'Прайс-лист'!I3*(1-'Прайс-лист'!$E$3)</f>
        <v>2944</v>
      </c>
      <c r="G39" s="205">
        <v>0</v>
      </c>
      <c r="H39" s="204">
        <f t="shared" si="0"/>
        <v>0</v>
      </c>
    </row>
    <row r="40" spans="1:11" ht="15.75" customHeight="1" outlineLevel="1">
      <c r="A40" s="182"/>
      <c r="B40" s="284">
        <v>2281</v>
      </c>
      <c r="C40" s="211" t="s">
        <v>276</v>
      </c>
      <c r="D40" s="211"/>
      <c r="E40" s="256">
        <v>115</v>
      </c>
      <c r="F40" s="203">
        <f>E40*'Прайс-лист'!I3*(1-'Прайс-лист'!$E$3)</f>
        <v>2944</v>
      </c>
      <c r="G40" s="205">
        <v>0</v>
      </c>
      <c r="H40" s="204">
        <f t="shared" si="0"/>
        <v>0</v>
      </c>
    </row>
    <row r="41" spans="1:11" ht="15.75" customHeight="1" outlineLevel="1">
      <c r="A41" s="182"/>
      <c r="B41" s="284">
        <v>2925</v>
      </c>
      <c r="C41" s="211" t="s">
        <v>6</v>
      </c>
      <c r="D41" s="211"/>
      <c r="E41" s="256">
        <v>143</v>
      </c>
      <c r="F41" s="203">
        <f>E41*'Прайс-лист'!I3*(1-'Прайс-лист'!$E$3)</f>
        <v>3660.8</v>
      </c>
      <c r="G41" s="205">
        <v>0</v>
      </c>
      <c r="H41" s="204">
        <f t="shared" si="0"/>
        <v>0</v>
      </c>
    </row>
    <row r="42" spans="1:11" ht="15.75" customHeight="1" outlineLevel="1">
      <c r="A42" s="182"/>
      <c r="B42" s="284">
        <v>2926</v>
      </c>
      <c r="C42" s="211" t="s">
        <v>7</v>
      </c>
      <c r="D42" s="211"/>
      <c r="E42" s="256">
        <v>178</v>
      </c>
      <c r="F42" s="203">
        <f>E42*'Прайс-лист'!I3*(1-'Прайс-лист'!$E$3)</f>
        <v>4556.8</v>
      </c>
      <c r="G42" s="205">
        <v>0</v>
      </c>
      <c r="H42" s="204">
        <f t="shared" si="0"/>
        <v>0</v>
      </c>
    </row>
    <row r="43" spans="1:11" ht="15.75" customHeight="1" outlineLevel="1">
      <c r="A43" s="182"/>
      <c r="B43" s="284">
        <v>2830</v>
      </c>
      <c r="C43" s="211" t="s">
        <v>8</v>
      </c>
      <c r="D43" s="211"/>
      <c r="E43" s="256">
        <v>306</v>
      </c>
      <c r="F43" s="203">
        <f>E43*'Прайс-лист'!I3*(1-'Прайс-лист'!$E$3)</f>
        <v>7833.6</v>
      </c>
      <c r="G43" s="205">
        <v>0</v>
      </c>
      <c r="H43" s="204">
        <f t="shared" si="0"/>
        <v>0</v>
      </c>
    </row>
    <row r="44" spans="1:11" ht="15.75" customHeight="1" outlineLevel="1">
      <c r="B44" s="3"/>
      <c r="C44" s="290"/>
      <c r="D44" s="290"/>
      <c r="E44" s="96"/>
      <c r="F44" s="1"/>
      <c r="G44" s="17" t="s">
        <v>9</v>
      </c>
      <c r="H44" s="95">
        <f>SUM(H25:H43)</f>
        <v>66252.800000000003</v>
      </c>
    </row>
    <row r="46" spans="1:11" ht="15.75" customHeight="1">
      <c r="C46" s="349" t="s">
        <v>616</v>
      </c>
    </row>
    <row r="47" spans="1:11" ht="15.75" customHeight="1">
      <c r="C47" s="175"/>
    </row>
  </sheetData>
  <sortState ref="A32:H43">
    <sortCondition ref="A32"/>
  </sortState>
  <mergeCells count="42">
    <mergeCell ref="C15:D15"/>
    <mergeCell ref="L2:M2"/>
    <mergeCell ref="C17:D17"/>
    <mergeCell ref="C18:D18"/>
    <mergeCell ref="C19:D19"/>
    <mergeCell ref="C16:D16"/>
    <mergeCell ref="C7:D7"/>
    <mergeCell ref="C8:D8"/>
    <mergeCell ref="C9:D9"/>
    <mergeCell ref="B2:H2"/>
    <mergeCell ref="B3:H3"/>
    <mergeCell ref="C4:D4"/>
    <mergeCell ref="C5:D5"/>
    <mergeCell ref="C6:D6"/>
    <mergeCell ref="F14:H14"/>
    <mergeCell ref="F15:H15"/>
    <mergeCell ref="C10:D10"/>
    <mergeCell ref="C11:D11"/>
    <mergeCell ref="C12:D12"/>
    <mergeCell ref="C13:D13"/>
    <mergeCell ref="C14:D14"/>
    <mergeCell ref="F17:H17"/>
    <mergeCell ref="F18:H18"/>
    <mergeCell ref="F9:H9"/>
    <mergeCell ref="F10:H10"/>
    <mergeCell ref="F11:H11"/>
    <mergeCell ref="F12:H12"/>
    <mergeCell ref="F13:H13"/>
    <mergeCell ref="F16:H16"/>
    <mergeCell ref="F4:H4"/>
    <mergeCell ref="F5:H5"/>
    <mergeCell ref="F6:H6"/>
    <mergeCell ref="F7:H7"/>
    <mergeCell ref="F8:H8"/>
    <mergeCell ref="F19:H19"/>
    <mergeCell ref="F20:H20"/>
    <mergeCell ref="F21:H21"/>
    <mergeCell ref="F22:H22"/>
    <mergeCell ref="C27:H27"/>
    <mergeCell ref="C22:D22"/>
    <mergeCell ref="C21:D21"/>
    <mergeCell ref="C20:D20"/>
  </mergeCells>
  <dataValidations count="2">
    <dataValidation type="list" showInputMessage="1" showErrorMessage="1" sqref="D30">
      <formula1>$K$29:$K$31</formula1>
    </dataValidation>
    <dataValidation type="list" allowBlank="1" showInputMessage="1" showErrorMessage="1" sqref="D29">
      <formula1>$J$29:$J$35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B2:M47"/>
  <sheetViews>
    <sheetView showGridLines="0" zoomScaleNormal="100" workbookViewId="0">
      <pane ySplit="2" topLeftCell="A3" activePane="bottomLeft" state="frozen"/>
      <selection pane="bottomLeft" activeCell="O27" sqref="O27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0.71093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1" width="19.5703125" style="178" hidden="1" customWidth="1" outlineLevel="1"/>
    <col min="12" max="12" width="9.140625" style="178" collapsed="1"/>
    <col min="13" max="16384" width="9.140625" style="178"/>
  </cols>
  <sheetData>
    <row r="2" spans="2:13" ht="15.75" customHeight="1">
      <c r="B2" s="322" t="s">
        <v>244</v>
      </c>
      <c r="C2" s="322"/>
      <c r="D2" s="322"/>
      <c r="E2" s="322"/>
      <c r="F2" s="322"/>
      <c r="G2" s="322"/>
      <c r="H2" s="322"/>
      <c r="L2" s="321" t="s">
        <v>430</v>
      </c>
      <c r="M2" s="321"/>
    </row>
    <row r="3" spans="2:13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3" ht="15.75" hidden="1" customHeight="1" outlineLevel="1">
      <c r="B4" s="187"/>
      <c r="C4" s="325" t="s">
        <v>16</v>
      </c>
      <c r="D4" s="325"/>
      <c r="E4" s="188"/>
      <c r="F4" s="341">
        <v>380</v>
      </c>
      <c r="G4" s="341"/>
      <c r="H4" s="341"/>
    </row>
    <row r="5" spans="2:13" ht="15.75" hidden="1" customHeight="1" outlineLevel="1">
      <c r="B5" s="187"/>
      <c r="C5" s="325" t="s">
        <v>17</v>
      </c>
      <c r="D5" s="325"/>
      <c r="E5" s="188"/>
      <c r="F5" s="341">
        <v>265</v>
      </c>
      <c r="G5" s="341"/>
      <c r="H5" s="341"/>
    </row>
    <row r="6" spans="2:13" ht="15.75" hidden="1" customHeight="1" outlineLevel="1">
      <c r="B6" s="187"/>
      <c r="C6" s="325" t="s">
        <v>18</v>
      </c>
      <c r="D6" s="325"/>
      <c r="E6" s="188"/>
      <c r="F6" s="341">
        <v>190</v>
      </c>
      <c r="G6" s="341"/>
      <c r="H6" s="341"/>
    </row>
    <row r="7" spans="2:13" ht="15.75" hidden="1" customHeight="1" outlineLevel="1">
      <c r="B7" s="187"/>
      <c r="C7" s="325" t="s">
        <v>19</v>
      </c>
      <c r="D7" s="325"/>
      <c r="E7" s="188"/>
      <c r="F7" s="341">
        <v>95</v>
      </c>
      <c r="G7" s="341"/>
      <c r="H7" s="341"/>
    </row>
    <row r="8" spans="2:13" ht="15.75" hidden="1" customHeight="1" outlineLevel="1">
      <c r="B8" s="187"/>
      <c r="C8" s="325" t="s">
        <v>20</v>
      </c>
      <c r="D8" s="325"/>
      <c r="E8" s="188"/>
      <c r="F8" s="341">
        <v>46</v>
      </c>
      <c r="G8" s="341"/>
      <c r="H8" s="341"/>
    </row>
    <row r="9" spans="2:13" ht="15.75" hidden="1" customHeight="1" outlineLevel="1">
      <c r="B9" s="187"/>
      <c r="C9" s="325" t="s">
        <v>36</v>
      </c>
      <c r="D9" s="325"/>
      <c r="E9" s="188"/>
      <c r="F9" s="341">
        <v>78</v>
      </c>
      <c r="G9" s="341"/>
      <c r="H9" s="341"/>
    </row>
    <row r="10" spans="2:13" ht="15.75" hidden="1" customHeight="1" outlineLevel="1">
      <c r="B10" s="187"/>
      <c r="C10" s="325" t="s">
        <v>21</v>
      </c>
      <c r="D10" s="325"/>
      <c r="E10" s="188"/>
      <c r="F10" s="341">
        <v>700</v>
      </c>
      <c r="G10" s="341"/>
      <c r="H10" s="341"/>
    </row>
    <row r="11" spans="2:13" ht="15.75" hidden="1" customHeight="1" outlineLevel="1">
      <c r="B11" s="187"/>
      <c r="C11" s="325" t="s">
        <v>22</v>
      </c>
      <c r="D11" s="325"/>
      <c r="E11" s="188"/>
      <c r="F11" s="341">
        <v>7</v>
      </c>
      <c r="G11" s="341"/>
      <c r="H11" s="341"/>
    </row>
    <row r="12" spans="2:13" ht="15.75" hidden="1" customHeight="1" outlineLevel="1">
      <c r="B12" s="187"/>
      <c r="C12" s="325" t="s">
        <v>23</v>
      </c>
      <c r="D12" s="325"/>
      <c r="E12" s="188"/>
      <c r="F12" s="341" t="s">
        <v>212</v>
      </c>
      <c r="G12" s="341"/>
      <c r="H12" s="341"/>
    </row>
    <row r="13" spans="2:13" ht="15.75" hidden="1" customHeight="1" outlineLevel="1">
      <c r="B13" s="187"/>
      <c r="C13" s="325" t="s">
        <v>24</v>
      </c>
      <c r="D13" s="325"/>
      <c r="E13" s="188"/>
      <c r="F13" s="341">
        <v>20</v>
      </c>
      <c r="G13" s="341"/>
      <c r="H13" s="341"/>
    </row>
    <row r="14" spans="2:13" ht="15.75" hidden="1" customHeight="1" outlineLevel="1">
      <c r="B14" s="187"/>
      <c r="C14" s="325" t="s">
        <v>25</v>
      </c>
      <c r="D14" s="325"/>
      <c r="E14" s="188"/>
      <c r="F14" s="341">
        <v>30</v>
      </c>
      <c r="G14" s="341"/>
      <c r="H14" s="341"/>
    </row>
    <row r="15" spans="2:13" ht="15.75" hidden="1" customHeight="1" outlineLevel="1">
      <c r="B15" s="187"/>
      <c r="C15" s="325" t="s">
        <v>26</v>
      </c>
      <c r="D15" s="325"/>
      <c r="E15" s="188"/>
      <c r="F15" s="341">
        <v>80</v>
      </c>
      <c r="G15" s="341"/>
      <c r="H15" s="341"/>
    </row>
    <row r="16" spans="2:13" ht="15.75" hidden="1" customHeight="1" outlineLevel="1">
      <c r="B16" s="187"/>
      <c r="C16" s="325" t="s">
        <v>27</v>
      </c>
      <c r="D16" s="325"/>
      <c r="E16" s="188"/>
      <c r="F16" s="341">
        <v>381</v>
      </c>
      <c r="G16" s="341"/>
      <c r="H16" s="341"/>
    </row>
    <row r="17" spans="2:11" ht="15.75" hidden="1" customHeight="1" outlineLevel="1">
      <c r="B17" s="187"/>
      <c r="C17" s="325" t="s">
        <v>28</v>
      </c>
      <c r="D17" s="325"/>
      <c r="E17" s="188"/>
      <c r="F17" s="341" t="s">
        <v>250</v>
      </c>
      <c r="G17" s="341"/>
      <c r="H17" s="341"/>
    </row>
    <row r="18" spans="2:11" ht="15.75" hidden="1" customHeight="1" outlineLevel="1">
      <c r="B18" s="187"/>
      <c r="C18" s="325" t="s">
        <v>30</v>
      </c>
      <c r="D18" s="325"/>
      <c r="E18" s="188"/>
      <c r="F18" s="328" t="s">
        <v>251</v>
      </c>
      <c r="G18" s="328"/>
      <c r="H18" s="328"/>
    </row>
    <row r="19" spans="2:11" ht="15.75" hidden="1" customHeight="1" outlineLevel="1">
      <c r="B19" s="187"/>
      <c r="C19" s="325" t="s">
        <v>37</v>
      </c>
      <c r="D19" s="325"/>
      <c r="E19" s="188"/>
      <c r="F19" s="341" t="s">
        <v>49</v>
      </c>
      <c r="G19" s="341"/>
      <c r="H19" s="341"/>
    </row>
    <row r="20" spans="2:11" ht="15.75" hidden="1" customHeight="1" outlineLevel="1">
      <c r="B20" s="187"/>
      <c r="C20" s="324" t="s">
        <v>159</v>
      </c>
      <c r="D20" s="324"/>
      <c r="E20" s="188"/>
      <c r="F20" s="341" t="s">
        <v>227</v>
      </c>
      <c r="G20" s="341"/>
      <c r="H20" s="341"/>
    </row>
    <row r="21" spans="2:11" ht="15.75" hidden="1" customHeight="1" outlineLevel="1">
      <c r="B21" s="187"/>
      <c r="C21" s="324" t="s">
        <v>160</v>
      </c>
      <c r="D21" s="324"/>
      <c r="E21" s="188"/>
      <c r="F21" s="341" t="s">
        <v>252</v>
      </c>
      <c r="G21" s="341"/>
      <c r="H21" s="341"/>
    </row>
    <row r="22" spans="2:11" ht="15.75" hidden="1" customHeight="1" outlineLevel="1">
      <c r="B22" s="187"/>
      <c r="C22" s="324" t="s">
        <v>35</v>
      </c>
      <c r="D22" s="324"/>
      <c r="E22" s="188"/>
      <c r="F22" s="341">
        <v>97</v>
      </c>
      <c r="G22" s="341"/>
      <c r="H22" s="341"/>
    </row>
    <row r="23" spans="2:11" ht="15.75" customHeight="1" collapsed="1">
      <c r="B23" s="57"/>
      <c r="C23" s="60"/>
      <c r="D23" s="60"/>
      <c r="E23" s="98"/>
      <c r="F23" s="60"/>
      <c r="G23" s="60"/>
      <c r="H23" s="59"/>
    </row>
    <row r="24" spans="2:11" ht="15.75" customHeight="1" outlineLevel="1">
      <c r="B24" s="227" t="s">
        <v>39</v>
      </c>
      <c r="C24" s="228" t="s">
        <v>44</v>
      </c>
      <c r="D24" s="228"/>
      <c r="E24" s="229" t="s">
        <v>1</v>
      </c>
      <c r="F24" s="228" t="s">
        <v>1</v>
      </c>
      <c r="G24" s="228" t="s">
        <v>40</v>
      </c>
      <c r="H24" s="230" t="s">
        <v>41</v>
      </c>
    </row>
    <row r="25" spans="2:11" ht="15.75" customHeight="1" outlineLevel="1">
      <c r="B25" s="289">
        <v>1200</v>
      </c>
      <c r="C25" s="280" t="s">
        <v>232</v>
      </c>
      <c r="D25" s="280"/>
      <c r="E25" s="202">
        <v>2185</v>
      </c>
      <c r="F25" s="203">
        <f>E25*'Прайс-лист'!I3*(1-'Прайс-лист'!$E$3)</f>
        <v>55936</v>
      </c>
      <c r="G25" s="289"/>
      <c r="H25" s="204">
        <f>F25</f>
        <v>55936</v>
      </c>
    </row>
    <row r="26" spans="2:11" ht="15.75" hidden="1" customHeight="1" outlineLevel="2">
      <c r="B26" s="214"/>
      <c r="C26" s="17" t="s">
        <v>343</v>
      </c>
      <c r="D26" s="17"/>
      <c r="E26" s="17"/>
      <c r="F26" s="17"/>
      <c r="G26" s="17"/>
      <c r="H26" s="17"/>
    </row>
    <row r="27" spans="2:11" ht="292.5" hidden="1" customHeight="1" outlineLevel="2">
      <c r="B27" s="206"/>
      <c r="C27" s="319" t="s">
        <v>601</v>
      </c>
      <c r="D27" s="319"/>
      <c r="E27" s="319"/>
      <c r="F27" s="319"/>
      <c r="G27" s="319"/>
      <c r="H27" s="319"/>
    </row>
    <row r="28" spans="2:11" ht="15.75" customHeight="1" outlineLevel="1" collapsed="1">
      <c r="C28" s="17" t="s">
        <v>381</v>
      </c>
      <c r="D28" s="17"/>
      <c r="E28" s="17"/>
      <c r="F28" s="17"/>
      <c r="G28" s="17"/>
      <c r="H28" s="17"/>
    </row>
    <row r="29" spans="2:11" ht="15.75" customHeight="1" outlineLevel="1">
      <c r="B29" s="244"/>
      <c r="C29" s="281" t="s">
        <v>479</v>
      </c>
      <c r="D29" s="268" t="s">
        <v>281</v>
      </c>
      <c r="E29" s="256">
        <v>23</v>
      </c>
      <c r="F29" s="203">
        <f>E29*'Прайс-лист'!I3*(1-'Прайс-лист'!$E$3)</f>
        <v>588.80000000000007</v>
      </c>
      <c r="G29" s="205">
        <v>0</v>
      </c>
      <c r="H29" s="204">
        <f>F29*G29</f>
        <v>0</v>
      </c>
      <c r="J29" s="123" t="s">
        <v>281</v>
      </c>
      <c r="K29" s="123" t="s">
        <v>281</v>
      </c>
    </row>
    <row r="30" spans="2:11" ht="15.75" customHeight="1" outlineLevel="1">
      <c r="B30" s="289">
        <v>2123</v>
      </c>
      <c r="C30" s="281" t="s">
        <v>483</v>
      </c>
      <c r="D30" s="221" t="s">
        <v>281</v>
      </c>
      <c r="E30" s="256">
        <v>129</v>
      </c>
      <c r="F30" s="203">
        <f>E30*'Прайс-лист'!I3*(1-'Прайс-лист'!$E$3)</f>
        <v>3302.4</v>
      </c>
      <c r="G30" s="205">
        <v>0</v>
      </c>
      <c r="H30" s="204">
        <f>F30*G30</f>
        <v>0</v>
      </c>
      <c r="J30" s="127" t="s">
        <v>478</v>
      </c>
      <c r="K30" s="123" t="s">
        <v>339</v>
      </c>
    </row>
    <row r="31" spans="2:11" ht="15.75" customHeight="1" outlineLevel="1">
      <c r="C31" s="219" t="s">
        <v>4</v>
      </c>
      <c r="D31" s="219"/>
      <c r="E31" s="219"/>
      <c r="F31" s="219"/>
      <c r="G31" s="219"/>
      <c r="H31" s="219"/>
      <c r="J31" s="123" t="s">
        <v>475</v>
      </c>
      <c r="K31" s="125" t="s">
        <v>337</v>
      </c>
    </row>
    <row r="32" spans="2:11" ht="15.75" customHeight="1" outlineLevel="1">
      <c r="B32" s="284">
        <v>4144</v>
      </c>
      <c r="C32" s="211" t="s">
        <v>428</v>
      </c>
      <c r="D32" s="211"/>
      <c r="E32" s="237">
        <v>23</v>
      </c>
      <c r="F32" s="203">
        <f>E32*'Прайс-лист'!I3*(1-'Прайс-лист'!$E$3)</f>
        <v>588.80000000000007</v>
      </c>
      <c r="G32" s="205">
        <v>0</v>
      </c>
      <c r="H32" s="204">
        <f t="shared" ref="H32:H43" si="0">F32*G32</f>
        <v>0</v>
      </c>
      <c r="J32" s="130" t="s">
        <v>476</v>
      </c>
      <c r="K32" s="124"/>
    </row>
    <row r="33" spans="2:11" ht="15.75" customHeight="1" outlineLevel="1">
      <c r="B33" s="284">
        <v>2348</v>
      </c>
      <c r="C33" s="211" t="s">
        <v>246</v>
      </c>
      <c r="D33" s="211"/>
      <c r="E33" s="237">
        <v>97</v>
      </c>
      <c r="F33" s="203">
        <f>E33*'Прайс-лист'!I3*(1-'Прайс-лист'!$E$3)</f>
        <v>2483.2000000000003</v>
      </c>
      <c r="G33" s="205">
        <v>0</v>
      </c>
      <c r="H33" s="204">
        <f t="shared" si="0"/>
        <v>0</v>
      </c>
      <c r="J33" s="124" t="s">
        <v>481</v>
      </c>
      <c r="K33" s="130"/>
    </row>
    <row r="34" spans="2:11" ht="15.75" customHeight="1" outlineLevel="1">
      <c r="B34" s="284">
        <v>2344</v>
      </c>
      <c r="C34" s="211" t="s">
        <v>5</v>
      </c>
      <c r="D34" s="211"/>
      <c r="E34" s="237">
        <v>66</v>
      </c>
      <c r="F34" s="203">
        <f>E34*'Прайс-лист'!I3*(1-'Прайс-лист'!$E$3)</f>
        <v>1689.6000000000001</v>
      </c>
      <c r="G34" s="205">
        <v>0</v>
      </c>
      <c r="H34" s="204">
        <f t="shared" si="0"/>
        <v>0</v>
      </c>
      <c r="J34" s="156" t="s">
        <v>352</v>
      </c>
      <c r="K34" s="130"/>
    </row>
    <row r="35" spans="2:11" ht="15.75" customHeight="1" outlineLevel="1">
      <c r="B35" s="284">
        <v>2345</v>
      </c>
      <c r="C35" s="211" t="s">
        <v>493</v>
      </c>
      <c r="D35" s="211"/>
      <c r="E35" s="237">
        <v>66</v>
      </c>
      <c r="F35" s="203">
        <f>E35*'Прайс-лист'!I3*(1-'Прайс-лист'!$E$3)</f>
        <v>1689.6000000000001</v>
      </c>
      <c r="G35" s="205">
        <v>0</v>
      </c>
      <c r="H35" s="204">
        <f t="shared" si="0"/>
        <v>0</v>
      </c>
      <c r="J35" s="156" t="s">
        <v>480</v>
      </c>
      <c r="K35" s="127"/>
    </row>
    <row r="36" spans="2:11" ht="15.75" customHeight="1" outlineLevel="1">
      <c r="B36" s="284">
        <v>2550</v>
      </c>
      <c r="C36" s="211" t="s">
        <v>245</v>
      </c>
      <c r="D36" s="211"/>
      <c r="E36" s="237">
        <v>257</v>
      </c>
      <c r="F36" s="203">
        <f>E36*'Прайс-лист'!I3*(1-'Прайс-лист'!$E$3)</f>
        <v>6579.2000000000007</v>
      </c>
      <c r="G36" s="205">
        <v>0</v>
      </c>
      <c r="H36" s="204">
        <f t="shared" si="0"/>
        <v>0</v>
      </c>
    </row>
    <row r="37" spans="2:11" ht="15.75" customHeight="1" outlineLevel="1">
      <c r="B37" s="284">
        <v>2210</v>
      </c>
      <c r="C37" s="211" t="s">
        <v>247</v>
      </c>
      <c r="D37" s="211"/>
      <c r="E37" s="256">
        <v>305</v>
      </c>
      <c r="F37" s="203">
        <f>E37*'Прайс-лист'!I3*(1-'Прайс-лист'!$E$3)</f>
        <v>7808</v>
      </c>
      <c r="G37" s="205">
        <v>0</v>
      </c>
      <c r="H37" s="204">
        <f t="shared" si="0"/>
        <v>0</v>
      </c>
    </row>
    <row r="38" spans="2:11" ht="15.75" customHeight="1" outlineLevel="1">
      <c r="B38" s="284">
        <v>2252</v>
      </c>
      <c r="C38" s="211" t="s">
        <v>248</v>
      </c>
      <c r="D38" s="211"/>
      <c r="E38" s="256">
        <v>267</v>
      </c>
      <c r="F38" s="203">
        <f>E38*'Прайс-лист'!I3*(1-'Прайс-лист'!$E$3)</f>
        <v>6835.2000000000007</v>
      </c>
      <c r="G38" s="205">
        <v>0</v>
      </c>
      <c r="H38" s="204">
        <f t="shared" si="0"/>
        <v>0</v>
      </c>
    </row>
    <row r="39" spans="2:11" ht="15.75" customHeight="1" outlineLevel="1">
      <c r="B39" s="284">
        <v>2280</v>
      </c>
      <c r="C39" s="211" t="s">
        <v>249</v>
      </c>
      <c r="D39" s="211"/>
      <c r="E39" s="256">
        <v>115</v>
      </c>
      <c r="F39" s="203">
        <f>E39*'Прайс-лист'!I3*(1-'Прайс-лист'!$E$3)</f>
        <v>2944</v>
      </c>
      <c r="G39" s="205">
        <v>0</v>
      </c>
      <c r="H39" s="204">
        <f t="shared" si="0"/>
        <v>0</v>
      </c>
    </row>
    <row r="40" spans="2:11" ht="15.75" customHeight="1" outlineLevel="1">
      <c r="B40" s="284">
        <v>2281</v>
      </c>
      <c r="C40" s="211" t="s">
        <v>276</v>
      </c>
      <c r="D40" s="211"/>
      <c r="E40" s="256">
        <v>115</v>
      </c>
      <c r="F40" s="203">
        <f>E40*'Прайс-лист'!I3*(1-'Прайс-лист'!$E$3)</f>
        <v>2944</v>
      </c>
      <c r="G40" s="205">
        <v>0</v>
      </c>
      <c r="H40" s="204">
        <f t="shared" si="0"/>
        <v>0</v>
      </c>
    </row>
    <row r="41" spans="2:11" ht="15.75" customHeight="1" outlineLevel="1">
      <c r="B41" s="284">
        <v>2923</v>
      </c>
      <c r="C41" s="211" t="s">
        <v>6</v>
      </c>
      <c r="D41" s="211"/>
      <c r="E41" s="237">
        <v>127</v>
      </c>
      <c r="F41" s="203">
        <f>E41*'Прайс-лист'!I3*(1-'Прайс-лист'!$E$3)</f>
        <v>3251.2000000000003</v>
      </c>
      <c r="G41" s="205">
        <v>0</v>
      </c>
      <c r="H41" s="204">
        <f t="shared" si="0"/>
        <v>0</v>
      </c>
    </row>
    <row r="42" spans="2:11" ht="15.75" customHeight="1" outlineLevel="1">
      <c r="B42" s="284">
        <v>2924</v>
      </c>
      <c r="C42" s="211" t="s">
        <v>7</v>
      </c>
      <c r="D42" s="211"/>
      <c r="E42" s="237">
        <v>151</v>
      </c>
      <c r="F42" s="203">
        <f>E42*'Прайс-лист'!I3*(1-'Прайс-лист'!$E$3)</f>
        <v>3865.6000000000004</v>
      </c>
      <c r="G42" s="205">
        <v>0</v>
      </c>
      <c r="H42" s="204">
        <f t="shared" si="0"/>
        <v>0</v>
      </c>
    </row>
    <row r="43" spans="2:11" ht="15.75" customHeight="1" outlineLevel="1">
      <c r="B43" s="284">
        <v>2829</v>
      </c>
      <c r="C43" s="211" t="s">
        <v>8</v>
      </c>
      <c r="D43" s="211"/>
      <c r="E43" s="237">
        <v>251</v>
      </c>
      <c r="F43" s="203">
        <f>E43*'Прайс-лист'!I3*(1-'Прайс-лист'!$E$3)</f>
        <v>6425.6</v>
      </c>
      <c r="G43" s="205">
        <v>0</v>
      </c>
      <c r="H43" s="204">
        <f t="shared" si="0"/>
        <v>0</v>
      </c>
    </row>
    <row r="44" spans="2:11" ht="15.75" customHeight="1" outlineLevel="1">
      <c r="B44" s="3"/>
      <c r="C44" s="290"/>
      <c r="D44" s="290"/>
      <c r="E44" s="96"/>
      <c r="F44" s="1"/>
      <c r="G44" s="17" t="s">
        <v>9</v>
      </c>
      <c r="H44" s="95">
        <f>SUM(H25:H42)</f>
        <v>55936</v>
      </c>
    </row>
    <row r="45" spans="2:11" ht="15.75" customHeight="1">
      <c r="E45" s="178"/>
      <c r="F45" s="178"/>
      <c r="H45" s="178"/>
    </row>
    <row r="46" spans="2:11" ht="15.75" customHeight="1">
      <c r="C46" s="349" t="s">
        <v>617</v>
      </c>
    </row>
    <row r="47" spans="2:11" ht="15.75" customHeight="1">
      <c r="C47" s="175"/>
    </row>
  </sheetData>
  <sortState ref="A32:H43">
    <sortCondition ref="A32"/>
  </sortState>
  <mergeCells count="42">
    <mergeCell ref="L2:M2"/>
    <mergeCell ref="C18:D18"/>
    <mergeCell ref="C19:D19"/>
    <mergeCell ref="C20:D20"/>
    <mergeCell ref="C21:D21"/>
    <mergeCell ref="C8:D8"/>
    <mergeCell ref="C9:D9"/>
    <mergeCell ref="C10:D10"/>
    <mergeCell ref="C11:D11"/>
    <mergeCell ref="C12:D12"/>
    <mergeCell ref="C7:D7"/>
    <mergeCell ref="C13:D13"/>
    <mergeCell ref="C14:D14"/>
    <mergeCell ref="C15:D15"/>
    <mergeCell ref="C16:D16"/>
    <mergeCell ref="C17:D17"/>
    <mergeCell ref="C22:D22"/>
    <mergeCell ref="F19:H19"/>
    <mergeCell ref="F20:H20"/>
    <mergeCell ref="F21:H21"/>
    <mergeCell ref="F22:H22"/>
    <mergeCell ref="B2:H2"/>
    <mergeCell ref="B3:H3"/>
    <mergeCell ref="C4:D4"/>
    <mergeCell ref="C5:D5"/>
    <mergeCell ref="C6:D6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</mergeCells>
  <dataValidations count="2">
    <dataValidation type="list" showInputMessage="1" showErrorMessage="1" sqref="D30">
      <formula1>$K$29:$K$31</formula1>
    </dataValidation>
    <dataValidation type="list" allowBlank="1" showInputMessage="1" showErrorMessage="1" sqref="D29">
      <formula1>$J$29:$J$35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L39"/>
  <sheetViews>
    <sheetView showGridLines="0" zoomScaleNormal="100" workbookViewId="0">
      <pane ySplit="2" topLeftCell="A3" activePane="bottomLeft" state="frozen"/>
      <selection pane="bottomLeft" activeCell="C45" sqref="C45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0.71093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0" width="9.140625" style="178" hidden="1" customWidth="1" outlineLevel="1"/>
    <col min="11" max="11" width="9.140625" style="178" collapsed="1"/>
    <col min="12" max="16384" width="9.140625" style="178"/>
  </cols>
  <sheetData>
    <row r="2" spans="2:12" ht="15.75" customHeight="1">
      <c r="B2" s="322" t="s">
        <v>229</v>
      </c>
      <c r="C2" s="322"/>
      <c r="D2" s="322"/>
      <c r="E2" s="322"/>
      <c r="F2" s="322"/>
      <c r="G2" s="322"/>
      <c r="H2" s="322"/>
      <c r="K2" s="321" t="s">
        <v>430</v>
      </c>
      <c r="L2" s="321"/>
    </row>
    <row r="3" spans="2:12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2" ht="15.75" hidden="1" customHeight="1" outlineLevel="1">
      <c r="B4" s="187"/>
      <c r="C4" s="325" t="s">
        <v>16</v>
      </c>
      <c r="D4" s="325"/>
      <c r="E4" s="188"/>
      <c r="F4" s="320">
        <v>360</v>
      </c>
      <c r="G4" s="320"/>
      <c r="H4" s="320"/>
    </row>
    <row r="5" spans="2:12" ht="15.75" hidden="1" customHeight="1" outlineLevel="1">
      <c r="B5" s="187"/>
      <c r="C5" s="325" t="s">
        <v>17</v>
      </c>
      <c r="D5" s="325"/>
      <c r="E5" s="188"/>
      <c r="F5" s="320">
        <v>255</v>
      </c>
      <c r="G5" s="320"/>
      <c r="H5" s="320"/>
    </row>
    <row r="6" spans="2:12" ht="15.75" hidden="1" customHeight="1" outlineLevel="1">
      <c r="B6" s="187"/>
      <c r="C6" s="325" t="s">
        <v>18</v>
      </c>
      <c r="D6" s="325"/>
      <c r="E6" s="188"/>
      <c r="F6" s="320">
        <v>184</v>
      </c>
      <c r="G6" s="320"/>
      <c r="H6" s="320"/>
    </row>
    <row r="7" spans="2:12" ht="15.75" hidden="1" customHeight="1" outlineLevel="1">
      <c r="B7" s="187"/>
      <c r="C7" s="325" t="s">
        <v>19</v>
      </c>
      <c r="D7" s="325"/>
      <c r="E7" s="188"/>
      <c r="F7" s="320">
        <v>90</v>
      </c>
      <c r="G7" s="320"/>
      <c r="H7" s="320"/>
    </row>
    <row r="8" spans="2:12" ht="15.75" hidden="1" customHeight="1" outlineLevel="1">
      <c r="B8" s="187"/>
      <c r="C8" s="325" t="s">
        <v>20</v>
      </c>
      <c r="D8" s="325"/>
      <c r="E8" s="188"/>
      <c r="F8" s="320">
        <v>46</v>
      </c>
      <c r="G8" s="320"/>
      <c r="H8" s="320"/>
    </row>
    <row r="9" spans="2:12" ht="15.75" hidden="1" customHeight="1" outlineLevel="1">
      <c r="B9" s="187"/>
      <c r="C9" s="325" t="s">
        <v>36</v>
      </c>
      <c r="D9" s="325"/>
      <c r="E9" s="188"/>
      <c r="F9" s="320">
        <v>70</v>
      </c>
      <c r="G9" s="320"/>
      <c r="H9" s="320"/>
    </row>
    <row r="10" spans="2:12" ht="15.75" hidden="1" customHeight="1" outlineLevel="1">
      <c r="B10" s="187"/>
      <c r="C10" s="325" t="s">
        <v>21</v>
      </c>
      <c r="D10" s="325"/>
      <c r="E10" s="188"/>
      <c r="F10" s="320">
        <v>700</v>
      </c>
      <c r="G10" s="320"/>
      <c r="H10" s="320"/>
    </row>
    <row r="11" spans="2:12" ht="15.75" hidden="1" customHeight="1" outlineLevel="1">
      <c r="B11" s="187"/>
      <c r="C11" s="325" t="s">
        <v>22</v>
      </c>
      <c r="D11" s="325"/>
      <c r="E11" s="188"/>
      <c r="F11" s="320">
        <v>5</v>
      </c>
      <c r="G11" s="320"/>
      <c r="H11" s="320"/>
    </row>
    <row r="12" spans="2:12" ht="15.75" hidden="1" customHeight="1" outlineLevel="1">
      <c r="B12" s="187"/>
      <c r="C12" s="325" t="s">
        <v>23</v>
      </c>
      <c r="D12" s="325"/>
      <c r="E12" s="188"/>
      <c r="F12" s="320" t="s">
        <v>212</v>
      </c>
      <c r="G12" s="320"/>
      <c r="H12" s="320"/>
    </row>
    <row r="13" spans="2:12" ht="15.75" hidden="1" customHeight="1" outlineLevel="1">
      <c r="B13" s="187"/>
      <c r="C13" s="325" t="s">
        <v>24</v>
      </c>
      <c r="D13" s="325"/>
      <c r="E13" s="188"/>
      <c r="F13" s="320">
        <v>20</v>
      </c>
      <c r="G13" s="320"/>
      <c r="H13" s="320"/>
    </row>
    <row r="14" spans="2:12" ht="15.75" hidden="1" customHeight="1" outlineLevel="1">
      <c r="B14" s="187"/>
      <c r="C14" s="325" t="s">
        <v>25</v>
      </c>
      <c r="D14" s="325"/>
      <c r="E14" s="188"/>
      <c r="F14" s="320">
        <v>30</v>
      </c>
      <c r="G14" s="320"/>
      <c r="H14" s="320"/>
    </row>
    <row r="15" spans="2:12" ht="15.75" hidden="1" customHeight="1" outlineLevel="1">
      <c r="B15" s="187"/>
      <c r="C15" s="325" t="s">
        <v>26</v>
      </c>
      <c r="D15" s="325"/>
      <c r="E15" s="188"/>
      <c r="F15" s="320">
        <v>80</v>
      </c>
      <c r="G15" s="320"/>
      <c r="H15" s="320"/>
    </row>
    <row r="16" spans="2:12" ht="15.75" hidden="1" customHeight="1" outlineLevel="1">
      <c r="B16" s="187"/>
      <c r="C16" s="325" t="s">
        <v>27</v>
      </c>
      <c r="D16" s="325"/>
      <c r="E16" s="188"/>
      <c r="F16" s="320">
        <v>381</v>
      </c>
      <c r="G16" s="320"/>
      <c r="H16" s="320"/>
    </row>
    <row r="17" spans="2:10" ht="15.75" hidden="1" customHeight="1" outlineLevel="1">
      <c r="B17" s="187"/>
      <c r="C17" s="325" t="s">
        <v>28</v>
      </c>
      <c r="D17" s="325"/>
      <c r="E17" s="188"/>
      <c r="F17" s="320" t="s">
        <v>226</v>
      </c>
      <c r="G17" s="320"/>
      <c r="H17" s="320"/>
    </row>
    <row r="18" spans="2:10" ht="14.25" hidden="1" outlineLevel="1">
      <c r="B18" s="187"/>
      <c r="C18" s="325" t="s">
        <v>30</v>
      </c>
      <c r="D18" s="325"/>
      <c r="E18" s="188"/>
      <c r="F18" s="320" t="s">
        <v>214</v>
      </c>
      <c r="G18" s="320"/>
      <c r="H18" s="320"/>
    </row>
    <row r="19" spans="2:10" ht="15.75" hidden="1" customHeight="1" outlineLevel="1">
      <c r="B19" s="187"/>
      <c r="C19" s="325" t="s">
        <v>37</v>
      </c>
      <c r="D19" s="325"/>
      <c r="E19" s="188"/>
      <c r="F19" s="320" t="s">
        <v>49</v>
      </c>
      <c r="G19" s="320"/>
      <c r="H19" s="320"/>
    </row>
    <row r="20" spans="2:10" ht="15.75" hidden="1" customHeight="1" outlineLevel="1">
      <c r="B20" s="187"/>
      <c r="C20" s="324" t="s">
        <v>159</v>
      </c>
      <c r="D20" s="324"/>
      <c r="E20" s="188"/>
      <c r="F20" s="320" t="s">
        <v>227</v>
      </c>
      <c r="G20" s="320"/>
      <c r="H20" s="320"/>
    </row>
    <row r="21" spans="2:10" ht="15.75" hidden="1" customHeight="1" outlineLevel="1">
      <c r="B21" s="187"/>
      <c r="C21" s="324" t="s">
        <v>160</v>
      </c>
      <c r="D21" s="324"/>
      <c r="E21" s="188"/>
      <c r="F21" s="320" t="s">
        <v>228</v>
      </c>
      <c r="G21" s="320"/>
      <c r="H21" s="320"/>
    </row>
    <row r="22" spans="2:10" ht="15.75" hidden="1" customHeight="1" outlineLevel="1">
      <c r="B22" s="187"/>
      <c r="C22" s="324" t="s">
        <v>35</v>
      </c>
      <c r="D22" s="324"/>
      <c r="E22" s="188"/>
      <c r="F22" s="320">
        <v>78</v>
      </c>
      <c r="G22" s="320"/>
      <c r="H22" s="189"/>
    </row>
    <row r="23" spans="2:10" ht="15.75" customHeight="1" collapsed="1">
      <c r="B23" s="190"/>
      <c r="C23" s="195"/>
      <c r="D23" s="195"/>
      <c r="E23" s="196"/>
      <c r="F23" s="195"/>
      <c r="G23" s="195"/>
      <c r="H23" s="197"/>
    </row>
    <row r="24" spans="2:10" ht="15.75" customHeight="1" outlineLevel="1">
      <c r="B24" s="227" t="s">
        <v>39</v>
      </c>
      <c r="C24" s="228" t="s">
        <v>44</v>
      </c>
      <c r="D24" s="228"/>
      <c r="E24" s="229" t="s">
        <v>1</v>
      </c>
      <c r="F24" s="228" t="s">
        <v>1</v>
      </c>
      <c r="G24" s="228" t="s">
        <v>40</v>
      </c>
      <c r="H24" s="230" t="s">
        <v>41</v>
      </c>
    </row>
    <row r="25" spans="2:10" ht="15.75" customHeight="1" outlineLevel="1">
      <c r="B25" s="289">
        <v>1270</v>
      </c>
      <c r="C25" s="280" t="s">
        <v>232</v>
      </c>
      <c r="D25" s="280"/>
      <c r="E25" s="202">
        <v>1783</v>
      </c>
      <c r="F25" s="203">
        <f>E25*'Прайс-лист'!I3*(1-'Прайс-лист'!$E$3)</f>
        <v>45644.800000000003</v>
      </c>
      <c r="G25" s="289"/>
      <c r="H25" s="204">
        <f>F25</f>
        <v>45644.800000000003</v>
      </c>
    </row>
    <row r="26" spans="2:10" ht="15.75" hidden="1" customHeight="1" outlineLevel="2">
      <c r="B26" s="214"/>
      <c r="C26" s="17" t="s">
        <v>343</v>
      </c>
      <c r="D26" s="17"/>
      <c r="E26" s="17"/>
      <c r="F26" s="17"/>
      <c r="G26" s="17"/>
      <c r="H26" s="17"/>
    </row>
    <row r="27" spans="2:10" ht="291.75" hidden="1" customHeight="1" outlineLevel="2">
      <c r="B27" s="206"/>
      <c r="C27" s="319" t="s">
        <v>602</v>
      </c>
      <c r="D27" s="319"/>
      <c r="E27" s="319"/>
      <c r="F27" s="319"/>
      <c r="G27" s="319"/>
      <c r="H27" s="319"/>
    </row>
    <row r="28" spans="2:10" ht="15.75" customHeight="1" outlineLevel="1" collapsed="1">
      <c r="C28" s="17" t="s">
        <v>381</v>
      </c>
      <c r="D28" s="17"/>
      <c r="E28" s="17"/>
      <c r="F28" s="17"/>
      <c r="G28" s="17"/>
      <c r="H28" s="17"/>
    </row>
    <row r="29" spans="2:10" ht="15.75" customHeight="1" outlineLevel="1">
      <c r="B29" s="289"/>
      <c r="C29" s="281" t="s">
        <v>479</v>
      </c>
      <c r="D29" s="268" t="s">
        <v>281</v>
      </c>
      <c r="E29" s="256">
        <v>23</v>
      </c>
      <c r="F29" s="204">
        <f>E29*'Прайс-лист'!I3*(1-'Прайс-лист'!$E$3)</f>
        <v>588.80000000000007</v>
      </c>
      <c r="G29" s="205">
        <v>0</v>
      </c>
      <c r="H29" s="276">
        <f>F29*G29</f>
        <v>0</v>
      </c>
      <c r="J29" s="123" t="s">
        <v>281</v>
      </c>
    </row>
    <row r="30" spans="2:10" ht="15.75" customHeight="1" outlineLevel="1">
      <c r="C30" s="219" t="s">
        <v>4</v>
      </c>
      <c r="D30" s="219"/>
      <c r="E30" s="219"/>
      <c r="F30" s="219"/>
      <c r="G30" s="219"/>
      <c r="H30" s="219"/>
      <c r="J30" s="127" t="s">
        <v>478</v>
      </c>
    </row>
    <row r="31" spans="2:10" ht="15.75" customHeight="1" outlineLevel="1">
      <c r="B31" s="284">
        <v>4144</v>
      </c>
      <c r="C31" s="211" t="s">
        <v>428</v>
      </c>
      <c r="D31" s="211"/>
      <c r="E31" s="256">
        <v>23</v>
      </c>
      <c r="F31" s="203">
        <f>E31*'Прайс-лист'!I3*(1-'Прайс-лист'!$E$3)</f>
        <v>588.80000000000007</v>
      </c>
      <c r="G31" s="205">
        <v>0</v>
      </c>
      <c r="H31" s="204">
        <f t="shared" ref="H31:H38" si="0">F31*G31</f>
        <v>0</v>
      </c>
      <c r="J31" s="123" t="s">
        <v>475</v>
      </c>
    </row>
    <row r="32" spans="2:10" ht="15.75" customHeight="1" outlineLevel="1">
      <c r="B32" s="284">
        <v>2402</v>
      </c>
      <c r="C32" s="211" t="s">
        <v>46</v>
      </c>
      <c r="D32" s="211"/>
      <c r="E32" s="256">
        <v>130</v>
      </c>
      <c r="F32" s="203">
        <f>E32*'Прайс-лист'!I3*(1-'Прайс-лист'!$E$3)</f>
        <v>3328</v>
      </c>
      <c r="G32" s="205">
        <v>0</v>
      </c>
      <c r="H32" s="204">
        <f t="shared" si="0"/>
        <v>0</v>
      </c>
      <c r="J32" s="130" t="s">
        <v>476</v>
      </c>
    </row>
    <row r="33" spans="2:10" ht="15.75" customHeight="1" outlineLevel="1">
      <c r="B33" s="284">
        <v>2348</v>
      </c>
      <c r="C33" s="211" t="s">
        <v>11</v>
      </c>
      <c r="D33" s="211"/>
      <c r="E33" s="256">
        <v>97</v>
      </c>
      <c r="F33" s="203">
        <f>E33*'Прайс-лист'!I3*(1-'Прайс-лист'!$E$3)</f>
        <v>2483.2000000000003</v>
      </c>
      <c r="G33" s="205">
        <v>0</v>
      </c>
      <c r="H33" s="204">
        <f t="shared" si="0"/>
        <v>0</v>
      </c>
      <c r="J33" s="124" t="s">
        <v>481</v>
      </c>
    </row>
    <row r="34" spans="2:10" ht="15.75" customHeight="1" outlineLevel="1">
      <c r="B34" s="284">
        <v>2344</v>
      </c>
      <c r="C34" s="211" t="s">
        <v>65</v>
      </c>
      <c r="D34" s="211"/>
      <c r="E34" s="256">
        <v>66</v>
      </c>
      <c r="F34" s="203">
        <f>E34*'Прайс-лист'!I3*(1-'Прайс-лист'!$E$3)</f>
        <v>1689.6000000000001</v>
      </c>
      <c r="G34" s="205">
        <v>0</v>
      </c>
      <c r="H34" s="204">
        <f t="shared" si="0"/>
        <v>0</v>
      </c>
      <c r="J34" s="156" t="s">
        <v>352</v>
      </c>
    </row>
    <row r="35" spans="2:10" ht="15.75" customHeight="1" outlineLevel="1">
      <c r="B35" s="284">
        <v>2345</v>
      </c>
      <c r="C35" s="211" t="s">
        <v>66</v>
      </c>
      <c r="D35" s="211"/>
      <c r="E35" s="256">
        <v>66</v>
      </c>
      <c r="F35" s="203">
        <f>E35*'Прайс-лист'!I3*(1-'Прайс-лист'!$E$3)</f>
        <v>1689.6000000000001</v>
      </c>
      <c r="G35" s="205">
        <v>0</v>
      </c>
      <c r="H35" s="204">
        <f t="shared" si="0"/>
        <v>0</v>
      </c>
      <c r="J35" s="156" t="s">
        <v>480</v>
      </c>
    </row>
    <row r="36" spans="2:10" ht="15.75" customHeight="1" outlineLevel="1">
      <c r="B36" s="284">
        <v>2937</v>
      </c>
      <c r="C36" s="211" t="s">
        <v>6</v>
      </c>
      <c r="D36" s="211"/>
      <c r="E36" s="256">
        <v>121</v>
      </c>
      <c r="F36" s="203">
        <f>E36*'Прайс-лист'!I3*(1-'Прайс-лист'!$E$3)</f>
        <v>3097.6000000000004</v>
      </c>
      <c r="G36" s="205">
        <v>0</v>
      </c>
      <c r="H36" s="204">
        <f t="shared" si="0"/>
        <v>0</v>
      </c>
    </row>
    <row r="37" spans="2:10" ht="15.75" customHeight="1" outlineLevel="1">
      <c r="B37" s="284">
        <v>2938</v>
      </c>
      <c r="C37" s="211" t="s">
        <v>67</v>
      </c>
      <c r="D37" s="211"/>
      <c r="E37" s="256">
        <v>151</v>
      </c>
      <c r="F37" s="203">
        <f>E37*'Прайс-лист'!I3*(1-'Прайс-лист'!$E$3)</f>
        <v>3865.6000000000004</v>
      </c>
      <c r="G37" s="205">
        <v>0</v>
      </c>
      <c r="H37" s="204">
        <f t="shared" si="0"/>
        <v>0</v>
      </c>
    </row>
    <row r="38" spans="2:10" ht="15.75" customHeight="1" outlineLevel="1">
      <c r="B38" s="284">
        <v>2836</v>
      </c>
      <c r="C38" s="211" t="s">
        <v>8</v>
      </c>
      <c r="D38" s="211"/>
      <c r="E38" s="256">
        <v>225</v>
      </c>
      <c r="F38" s="203">
        <f>E38*'Прайс-лист'!I3*(1-'Прайс-лист'!$E$3)</f>
        <v>5760</v>
      </c>
      <c r="G38" s="205">
        <v>0</v>
      </c>
      <c r="H38" s="204">
        <f t="shared" si="0"/>
        <v>0</v>
      </c>
    </row>
    <row r="39" spans="2:10" ht="15.75" customHeight="1" outlineLevel="1">
      <c r="B39" s="3"/>
      <c r="C39" s="342"/>
      <c r="D39" s="342"/>
      <c r="E39" s="96"/>
      <c r="F39" s="1"/>
      <c r="G39" s="17" t="s">
        <v>9</v>
      </c>
      <c r="H39" s="95">
        <f>SUM(H25:H38)</f>
        <v>45644.800000000003</v>
      </c>
    </row>
  </sheetData>
  <mergeCells count="43">
    <mergeCell ref="K2:L2"/>
    <mergeCell ref="F22:G22"/>
    <mergeCell ref="B2:H2"/>
    <mergeCell ref="B3:H3"/>
    <mergeCell ref="C18:D18"/>
    <mergeCell ref="F15:H15"/>
    <mergeCell ref="F16:H16"/>
    <mergeCell ref="F17:H17"/>
    <mergeCell ref="F18:H18"/>
    <mergeCell ref="F13:H13"/>
    <mergeCell ref="F14:H14"/>
    <mergeCell ref="C15:D15"/>
    <mergeCell ref="C16:D16"/>
    <mergeCell ref="C17:D17"/>
    <mergeCell ref="F10:H10"/>
    <mergeCell ref="F11:H11"/>
    <mergeCell ref="F12:H12"/>
    <mergeCell ref="C4:D4"/>
    <mergeCell ref="C5:D5"/>
    <mergeCell ref="C6:D6"/>
    <mergeCell ref="C7:D7"/>
    <mergeCell ref="C8:D8"/>
    <mergeCell ref="F4:H4"/>
    <mergeCell ref="F5:H5"/>
    <mergeCell ref="F6:H6"/>
    <mergeCell ref="F7:H7"/>
    <mergeCell ref="F8:H8"/>
    <mergeCell ref="F19:H19"/>
    <mergeCell ref="F20:H20"/>
    <mergeCell ref="F21:H21"/>
    <mergeCell ref="C39:D39"/>
    <mergeCell ref="C9:D9"/>
    <mergeCell ref="C10:D10"/>
    <mergeCell ref="C11:D11"/>
    <mergeCell ref="C12:D12"/>
    <mergeCell ref="C13:D13"/>
    <mergeCell ref="C14:D14"/>
    <mergeCell ref="C19:D19"/>
    <mergeCell ref="C20:D20"/>
    <mergeCell ref="C21:D21"/>
    <mergeCell ref="C22:D22"/>
    <mergeCell ref="C27:H27"/>
    <mergeCell ref="F9:H9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zoomScaleNormal="100" workbookViewId="0">
      <pane ySplit="2" topLeftCell="A3" activePane="bottomLeft" state="frozen"/>
      <selection pane="bottomLeft" activeCell="C39" sqref="C39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0.71093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0" width="9.140625" style="178" hidden="1" customWidth="1" outlineLevel="1"/>
    <col min="11" max="11" width="9.140625" style="178" collapsed="1"/>
    <col min="12" max="14" width="9.140625" style="178"/>
    <col min="15" max="15" width="19.5703125" style="66" bestFit="1" customWidth="1"/>
    <col min="16" max="16384" width="9.140625" style="178"/>
  </cols>
  <sheetData>
    <row r="2" spans="2:12" ht="15.75" customHeight="1">
      <c r="B2" s="322" t="s">
        <v>230</v>
      </c>
      <c r="C2" s="322"/>
      <c r="D2" s="322"/>
      <c r="E2" s="322"/>
      <c r="F2" s="322"/>
      <c r="G2" s="322"/>
      <c r="H2" s="322"/>
      <c r="K2" s="321" t="s">
        <v>430</v>
      </c>
      <c r="L2" s="321"/>
    </row>
    <row r="3" spans="2:12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2" ht="15.75" hidden="1" customHeight="1" outlineLevel="1">
      <c r="B4" s="187"/>
      <c r="C4" s="280" t="s">
        <v>16</v>
      </c>
      <c r="D4" s="280"/>
      <c r="E4" s="188"/>
      <c r="F4" s="320">
        <v>360</v>
      </c>
      <c r="G4" s="320"/>
      <c r="H4" s="320"/>
    </row>
    <row r="5" spans="2:12" ht="15.75" hidden="1" customHeight="1" outlineLevel="1">
      <c r="B5" s="187"/>
      <c r="C5" s="280" t="s">
        <v>17</v>
      </c>
      <c r="D5" s="280"/>
      <c r="E5" s="188"/>
      <c r="F5" s="320">
        <v>255</v>
      </c>
      <c r="G5" s="320"/>
      <c r="H5" s="320"/>
    </row>
    <row r="6" spans="2:12" ht="15.75" hidden="1" customHeight="1" outlineLevel="1">
      <c r="B6" s="187"/>
      <c r="C6" s="280" t="s">
        <v>18</v>
      </c>
      <c r="D6" s="280"/>
      <c r="E6" s="188"/>
      <c r="F6" s="320">
        <v>184</v>
      </c>
      <c r="G6" s="320"/>
      <c r="H6" s="320"/>
    </row>
    <row r="7" spans="2:12" ht="15.75" hidden="1" customHeight="1" outlineLevel="1">
      <c r="B7" s="187"/>
      <c r="C7" s="280" t="s">
        <v>19</v>
      </c>
      <c r="D7" s="280"/>
      <c r="E7" s="188"/>
      <c r="F7" s="320">
        <v>90</v>
      </c>
      <c r="G7" s="320"/>
      <c r="H7" s="320"/>
    </row>
    <row r="8" spans="2:12" ht="15.75" hidden="1" customHeight="1" outlineLevel="1">
      <c r="B8" s="187"/>
      <c r="C8" s="280" t="s">
        <v>20</v>
      </c>
      <c r="D8" s="280"/>
      <c r="E8" s="188"/>
      <c r="F8" s="320">
        <v>46</v>
      </c>
      <c r="G8" s="320"/>
      <c r="H8" s="320"/>
    </row>
    <row r="9" spans="2:12" ht="15.75" hidden="1" customHeight="1" outlineLevel="1">
      <c r="B9" s="187"/>
      <c r="C9" s="280" t="s">
        <v>36</v>
      </c>
      <c r="D9" s="280"/>
      <c r="E9" s="188"/>
      <c r="F9" s="320">
        <v>42</v>
      </c>
      <c r="G9" s="320"/>
      <c r="H9" s="320"/>
    </row>
    <row r="10" spans="2:12" ht="15.75" hidden="1" customHeight="1" outlineLevel="1">
      <c r="B10" s="187"/>
      <c r="C10" s="280" t="s">
        <v>21</v>
      </c>
      <c r="D10" s="280"/>
      <c r="E10" s="188"/>
      <c r="F10" s="320">
        <v>700</v>
      </c>
      <c r="G10" s="320"/>
      <c r="H10" s="320"/>
    </row>
    <row r="11" spans="2:12" ht="15.75" hidden="1" customHeight="1" outlineLevel="1">
      <c r="B11" s="187"/>
      <c r="C11" s="280" t="s">
        <v>22</v>
      </c>
      <c r="D11" s="280"/>
      <c r="E11" s="188"/>
      <c r="F11" s="320">
        <v>5</v>
      </c>
      <c r="G11" s="320"/>
      <c r="H11" s="320"/>
    </row>
    <row r="12" spans="2:12" ht="15.75" hidden="1" customHeight="1" outlineLevel="1">
      <c r="B12" s="187"/>
      <c r="C12" s="280" t="s">
        <v>23</v>
      </c>
      <c r="D12" s="280"/>
      <c r="E12" s="188"/>
      <c r="F12" s="320" t="s">
        <v>216</v>
      </c>
      <c r="G12" s="320"/>
      <c r="H12" s="320"/>
    </row>
    <row r="13" spans="2:12" ht="15.75" hidden="1" customHeight="1" outlineLevel="1">
      <c r="B13" s="187"/>
      <c r="C13" s="280" t="s">
        <v>24</v>
      </c>
      <c r="D13" s="280"/>
      <c r="E13" s="188"/>
      <c r="F13" s="320">
        <v>20</v>
      </c>
      <c r="G13" s="320"/>
      <c r="H13" s="320"/>
    </row>
    <row r="14" spans="2:12" ht="15.75" hidden="1" customHeight="1" outlineLevel="1">
      <c r="B14" s="187"/>
      <c r="C14" s="280" t="s">
        <v>25</v>
      </c>
      <c r="D14" s="280"/>
      <c r="E14" s="188"/>
      <c r="F14" s="320">
        <v>30</v>
      </c>
      <c r="G14" s="320"/>
      <c r="H14" s="320"/>
    </row>
    <row r="15" spans="2:12" ht="15.75" hidden="1" customHeight="1" outlineLevel="1">
      <c r="B15" s="187"/>
      <c r="C15" s="280" t="s">
        <v>26</v>
      </c>
      <c r="D15" s="280"/>
      <c r="E15" s="188"/>
      <c r="F15" s="320">
        <v>80</v>
      </c>
      <c r="G15" s="320"/>
      <c r="H15" s="320"/>
    </row>
    <row r="16" spans="2:12" ht="15.75" hidden="1" customHeight="1" outlineLevel="1">
      <c r="B16" s="187"/>
      <c r="C16" s="280" t="s">
        <v>27</v>
      </c>
      <c r="D16" s="280"/>
      <c r="E16" s="188"/>
      <c r="F16" s="320">
        <v>381</v>
      </c>
      <c r="G16" s="320"/>
      <c r="H16" s="320"/>
    </row>
    <row r="17" spans="2:10" ht="15.75" hidden="1" customHeight="1" outlineLevel="1">
      <c r="B17" s="187"/>
      <c r="C17" s="280" t="s">
        <v>28</v>
      </c>
      <c r="D17" s="280"/>
      <c r="E17" s="188"/>
      <c r="F17" s="320" t="s">
        <v>226</v>
      </c>
      <c r="G17" s="320"/>
      <c r="H17" s="320"/>
    </row>
    <row r="18" spans="2:10" ht="31.5" hidden="1" customHeight="1" outlineLevel="1">
      <c r="B18" s="187"/>
      <c r="C18" s="280" t="s">
        <v>30</v>
      </c>
      <c r="D18" s="280"/>
      <c r="E18" s="188"/>
      <c r="F18" s="320" t="s">
        <v>217</v>
      </c>
      <c r="G18" s="320"/>
      <c r="H18" s="320"/>
    </row>
    <row r="19" spans="2:10" ht="15.75" hidden="1" customHeight="1" outlineLevel="1">
      <c r="B19" s="187"/>
      <c r="C19" s="280" t="s">
        <v>37</v>
      </c>
      <c r="D19" s="280"/>
      <c r="E19" s="188"/>
      <c r="F19" s="320" t="s">
        <v>49</v>
      </c>
      <c r="G19" s="320"/>
      <c r="H19" s="320"/>
    </row>
    <row r="20" spans="2:10" ht="15.75" hidden="1" customHeight="1" outlineLevel="1">
      <c r="B20" s="187"/>
      <c r="C20" s="281" t="s">
        <v>33</v>
      </c>
      <c r="D20" s="281"/>
      <c r="E20" s="188"/>
      <c r="F20" s="320" t="s">
        <v>227</v>
      </c>
      <c r="G20" s="320"/>
      <c r="H20" s="320"/>
    </row>
    <row r="21" spans="2:10" ht="15.75" hidden="1" customHeight="1" outlineLevel="1">
      <c r="B21" s="187"/>
      <c r="C21" s="281" t="s">
        <v>35</v>
      </c>
      <c r="D21" s="281"/>
      <c r="E21" s="188"/>
      <c r="F21" s="320">
        <v>47</v>
      </c>
      <c r="G21" s="320"/>
      <c r="H21" s="320"/>
    </row>
    <row r="22" spans="2:10" ht="15.75" customHeight="1" collapsed="1">
      <c r="B22" s="57"/>
      <c r="C22" s="60"/>
      <c r="D22" s="60"/>
      <c r="E22" s="98"/>
      <c r="F22" s="60"/>
      <c r="G22" s="60"/>
      <c r="H22" s="59"/>
    </row>
    <row r="23" spans="2:10" ht="15.75" customHeight="1" outlineLevel="1">
      <c r="B23" s="227" t="s">
        <v>39</v>
      </c>
      <c r="C23" s="228" t="s">
        <v>44</v>
      </c>
      <c r="D23" s="228"/>
      <c r="E23" s="229" t="s">
        <v>1</v>
      </c>
      <c r="F23" s="228" t="s">
        <v>1</v>
      </c>
      <c r="G23" s="228" t="s">
        <v>40</v>
      </c>
      <c r="H23" s="230" t="s">
        <v>41</v>
      </c>
    </row>
    <row r="24" spans="2:10" ht="15.75" customHeight="1" outlineLevel="1">
      <c r="B24" s="289">
        <v>1271</v>
      </c>
      <c r="C24" s="280" t="s">
        <v>231</v>
      </c>
      <c r="D24" s="280"/>
      <c r="E24" s="202">
        <v>1898</v>
      </c>
      <c r="F24" s="203">
        <f>E24*'Прайс-лист'!I3*(1-'Прайс-лист'!$E$3)</f>
        <v>48588.800000000003</v>
      </c>
      <c r="G24" s="289"/>
      <c r="H24" s="204">
        <f>F24</f>
        <v>48588.800000000003</v>
      </c>
    </row>
    <row r="25" spans="2:10" ht="15.75" hidden="1" customHeight="1" outlineLevel="2">
      <c r="B25" s="214"/>
      <c r="C25" s="17" t="s">
        <v>343</v>
      </c>
      <c r="D25" s="17"/>
      <c r="E25" s="17"/>
      <c r="F25" s="17"/>
      <c r="G25" s="17"/>
      <c r="H25" s="17"/>
    </row>
    <row r="26" spans="2:10" ht="275.25" hidden="1" customHeight="1" outlineLevel="2">
      <c r="B26" s="206"/>
      <c r="C26" s="319" t="s">
        <v>603</v>
      </c>
      <c r="D26" s="319"/>
      <c r="E26" s="319"/>
      <c r="F26" s="319"/>
      <c r="G26" s="319"/>
      <c r="H26" s="319"/>
    </row>
    <row r="27" spans="2:10" ht="15.75" customHeight="1" outlineLevel="1" collapsed="1">
      <c r="C27" s="17" t="s">
        <v>381</v>
      </c>
      <c r="D27" s="17"/>
      <c r="E27" s="17"/>
      <c r="F27" s="17"/>
      <c r="G27" s="17"/>
      <c r="H27" s="17"/>
    </row>
    <row r="28" spans="2:10" ht="15.75" customHeight="1" outlineLevel="1">
      <c r="B28" s="289"/>
      <c r="C28" s="281" t="s">
        <v>479</v>
      </c>
      <c r="D28" s="268" t="s">
        <v>281</v>
      </c>
      <c r="E28" s="256">
        <v>23</v>
      </c>
      <c r="F28" s="204">
        <f>E28*'Прайс-лист'!I3*(1-'Прайс-лист'!$E$3)</f>
        <v>588.80000000000007</v>
      </c>
      <c r="G28" s="205">
        <v>0</v>
      </c>
      <c r="H28" s="276">
        <f>F28*G28</f>
        <v>0</v>
      </c>
      <c r="J28" s="123" t="s">
        <v>281</v>
      </c>
    </row>
    <row r="29" spans="2:10" ht="15.75" customHeight="1" outlineLevel="1">
      <c r="C29" s="219" t="s">
        <v>4</v>
      </c>
      <c r="D29" s="219"/>
      <c r="E29" s="219"/>
      <c r="F29" s="219"/>
      <c r="G29" s="219"/>
      <c r="H29" s="219"/>
      <c r="J29" s="127" t="s">
        <v>478</v>
      </c>
    </row>
    <row r="30" spans="2:10" ht="15.75" customHeight="1" outlineLevel="1">
      <c r="B30" s="284">
        <v>4144</v>
      </c>
      <c r="C30" s="211" t="s">
        <v>428</v>
      </c>
      <c r="D30" s="211"/>
      <c r="E30" s="256">
        <v>23</v>
      </c>
      <c r="F30" s="203">
        <f>E30*'Прайс-лист'!I3*(1-'Прайс-лист'!$E$3)</f>
        <v>588.80000000000007</v>
      </c>
      <c r="G30" s="205">
        <v>0</v>
      </c>
      <c r="H30" s="204">
        <f t="shared" ref="H30:H37" si="0">F30*G30</f>
        <v>0</v>
      </c>
      <c r="J30" s="123" t="s">
        <v>475</v>
      </c>
    </row>
    <row r="31" spans="2:10" ht="15.75" customHeight="1" outlineLevel="1">
      <c r="B31" s="284">
        <v>2402</v>
      </c>
      <c r="C31" s="211" t="s">
        <v>46</v>
      </c>
      <c r="D31" s="211"/>
      <c r="E31" s="256">
        <v>130</v>
      </c>
      <c r="F31" s="203">
        <f>E31*'Прайс-лист'!I3*(1-'Прайс-лист'!$E$3)</f>
        <v>3328</v>
      </c>
      <c r="G31" s="205">
        <v>0</v>
      </c>
      <c r="H31" s="204">
        <f t="shared" si="0"/>
        <v>0</v>
      </c>
      <c r="J31" s="130" t="s">
        <v>476</v>
      </c>
    </row>
    <row r="32" spans="2:10" ht="15.75" customHeight="1" outlineLevel="1">
      <c r="B32" s="284">
        <v>2348</v>
      </c>
      <c r="C32" s="211" t="s">
        <v>11</v>
      </c>
      <c r="D32" s="211"/>
      <c r="E32" s="256">
        <v>97</v>
      </c>
      <c r="F32" s="203">
        <f>E32*'Прайс-лист'!I3*(1-'Прайс-лист'!$E$3)</f>
        <v>2483.2000000000003</v>
      </c>
      <c r="G32" s="205">
        <v>0</v>
      </c>
      <c r="H32" s="204">
        <f t="shared" si="0"/>
        <v>0</v>
      </c>
      <c r="J32" s="124" t="s">
        <v>481</v>
      </c>
    </row>
    <row r="33" spans="2:10" ht="15.75" customHeight="1" outlineLevel="1">
      <c r="B33" s="284">
        <v>2344</v>
      </c>
      <c r="C33" s="211" t="s">
        <v>65</v>
      </c>
      <c r="D33" s="211"/>
      <c r="E33" s="256">
        <v>66</v>
      </c>
      <c r="F33" s="203">
        <f>E33*'Прайс-лист'!I3*(1-'Прайс-лист'!$E$3)</f>
        <v>1689.6000000000001</v>
      </c>
      <c r="G33" s="205">
        <v>0</v>
      </c>
      <c r="H33" s="204">
        <f t="shared" si="0"/>
        <v>0</v>
      </c>
      <c r="J33" s="156" t="s">
        <v>352</v>
      </c>
    </row>
    <row r="34" spans="2:10" ht="15.75" customHeight="1" outlineLevel="1">
      <c r="B34" s="284">
        <v>2345</v>
      </c>
      <c r="C34" s="211" t="s">
        <v>66</v>
      </c>
      <c r="D34" s="211"/>
      <c r="E34" s="256">
        <v>66</v>
      </c>
      <c r="F34" s="203">
        <f>E34*'Прайс-лист'!I3*(1-'Прайс-лист'!$E$3)</f>
        <v>1689.6000000000001</v>
      </c>
      <c r="G34" s="205">
        <v>0</v>
      </c>
      <c r="H34" s="204">
        <f t="shared" si="0"/>
        <v>0</v>
      </c>
      <c r="J34" s="156" t="s">
        <v>480</v>
      </c>
    </row>
    <row r="35" spans="2:10" ht="15.75" customHeight="1" outlineLevel="1">
      <c r="B35" s="284">
        <v>2937</v>
      </c>
      <c r="C35" s="211" t="s">
        <v>6</v>
      </c>
      <c r="D35" s="211"/>
      <c r="E35" s="256">
        <v>121</v>
      </c>
      <c r="F35" s="203">
        <f>E35*'Прайс-лист'!I3*(1-'Прайс-лист'!$E$3)</f>
        <v>3097.6000000000004</v>
      </c>
      <c r="G35" s="205">
        <v>0</v>
      </c>
      <c r="H35" s="204">
        <f t="shared" si="0"/>
        <v>0</v>
      </c>
    </row>
    <row r="36" spans="2:10" ht="15.75" customHeight="1" outlineLevel="1">
      <c r="B36" s="284">
        <v>2938</v>
      </c>
      <c r="C36" s="211" t="s">
        <v>67</v>
      </c>
      <c r="D36" s="211"/>
      <c r="E36" s="256">
        <v>151</v>
      </c>
      <c r="F36" s="203">
        <f>E36*'Прайс-лист'!I3*(1-'Прайс-лист'!$E$3)</f>
        <v>3865.6000000000004</v>
      </c>
      <c r="G36" s="205">
        <v>0</v>
      </c>
      <c r="H36" s="204">
        <f t="shared" si="0"/>
        <v>0</v>
      </c>
    </row>
    <row r="37" spans="2:10" ht="15.75" customHeight="1" outlineLevel="1">
      <c r="B37" s="284">
        <v>2836</v>
      </c>
      <c r="C37" s="211" t="s">
        <v>8</v>
      </c>
      <c r="D37" s="211"/>
      <c r="E37" s="256">
        <v>225</v>
      </c>
      <c r="F37" s="203">
        <f>E37*'Прайс-лист'!I3*(1-'Прайс-лист'!$E$3)</f>
        <v>5760</v>
      </c>
      <c r="G37" s="205">
        <v>0</v>
      </c>
      <c r="H37" s="204">
        <f t="shared" si="0"/>
        <v>0</v>
      </c>
    </row>
    <row r="38" spans="2:10" ht="15.75" customHeight="1" outlineLevel="1">
      <c r="B38" s="3"/>
      <c r="C38" s="290"/>
      <c r="D38" s="290"/>
      <c r="E38" s="96"/>
      <c r="F38" s="1"/>
      <c r="G38" s="17" t="s">
        <v>9</v>
      </c>
      <c r="H38" s="95">
        <f>SUM(H24:H37)</f>
        <v>48588.800000000003</v>
      </c>
    </row>
  </sheetData>
  <mergeCells count="22">
    <mergeCell ref="K2:L2"/>
    <mergeCell ref="F16:H16"/>
    <mergeCell ref="F17:H17"/>
    <mergeCell ref="F18:H18"/>
    <mergeCell ref="B2:H2"/>
    <mergeCell ref="B3:H3"/>
    <mergeCell ref="F19:H19"/>
    <mergeCell ref="F20:H20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</mergeCells>
  <dataValidations count="1">
    <dataValidation type="list" allowBlank="1" showInputMessage="1" showErrorMessage="1" sqref="D28">
      <formula1>$J$28:$J$34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zoomScaleNormal="100" workbookViewId="0">
      <pane ySplit="2" topLeftCell="A3" activePane="bottomLeft" state="frozen"/>
      <selection pane="bottomLeft" activeCell="C44" sqref="C44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0.71093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0" width="9.140625" style="178" hidden="1" customWidth="1" outlineLevel="1"/>
    <col min="11" max="11" width="9.140625" style="178" collapsed="1"/>
    <col min="12" max="14" width="9.140625" style="178"/>
    <col min="15" max="15" width="19.5703125" style="66" bestFit="1" customWidth="1"/>
    <col min="16" max="16384" width="9.140625" style="178"/>
  </cols>
  <sheetData>
    <row r="2" spans="2:12" ht="15.75" customHeight="1">
      <c r="B2" s="322" t="s">
        <v>225</v>
      </c>
      <c r="C2" s="322"/>
      <c r="D2" s="322"/>
      <c r="E2" s="322"/>
      <c r="F2" s="322"/>
      <c r="G2" s="322"/>
      <c r="H2" s="322"/>
      <c r="K2" s="321" t="s">
        <v>430</v>
      </c>
      <c r="L2" s="321"/>
    </row>
    <row r="3" spans="2:12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2" ht="15.75" hidden="1" customHeight="1" outlineLevel="1">
      <c r="B4" s="187"/>
      <c r="C4" s="325" t="s">
        <v>16</v>
      </c>
      <c r="D4" s="325"/>
      <c r="E4" s="188"/>
      <c r="F4" s="320">
        <v>330</v>
      </c>
      <c r="G4" s="320"/>
      <c r="H4" s="320"/>
    </row>
    <row r="5" spans="2:12" ht="15.75" hidden="1" customHeight="1" outlineLevel="1">
      <c r="B5" s="187"/>
      <c r="C5" s="325" t="s">
        <v>17</v>
      </c>
      <c r="D5" s="325"/>
      <c r="E5" s="188"/>
      <c r="F5" s="320">
        <v>235</v>
      </c>
      <c r="G5" s="320"/>
      <c r="H5" s="320"/>
    </row>
    <row r="6" spans="2:12" ht="15.75" hidden="1" customHeight="1" outlineLevel="1">
      <c r="B6" s="187"/>
      <c r="C6" s="325" t="s">
        <v>18</v>
      </c>
      <c r="D6" s="325"/>
      <c r="E6" s="188"/>
      <c r="F6" s="320">
        <v>165</v>
      </c>
      <c r="G6" s="320"/>
      <c r="H6" s="320"/>
    </row>
    <row r="7" spans="2:12" ht="15.75" hidden="1" customHeight="1" outlineLevel="1">
      <c r="B7" s="187"/>
      <c r="C7" s="325" t="s">
        <v>19</v>
      </c>
      <c r="D7" s="325"/>
      <c r="E7" s="188"/>
      <c r="F7" s="320">
        <v>78</v>
      </c>
      <c r="G7" s="320"/>
      <c r="H7" s="320"/>
    </row>
    <row r="8" spans="2:12" ht="15.75" hidden="1" customHeight="1" outlineLevel="1">
      <c r="B8" s="187"/>
      <c r="C8" s="325" t="s">
        <v>20</v>
      </c>
      <c r="D8" s="325"/>
      <c r="E8" s="188"/>
      <c r="F8" s="320">
        <v>43</v>
      </c>
      <c r="G8" s="320"/>
      <c r="H8" s="320"/>
    </row>
    <row r="9" spans="2:12" ht="15.75" hidden="1" customHeight="1" outlineLevel="1">
      <c r="B9" s="187"/>
      <c r="C9" s="325" t="s">
        <v>36</v>
      </c>
      <c r="D9" s="325"/>
      <c r="E9" s="188"/>
      <c r="F9" s="320">
        <v>60</v>
      </c>
      <c r="G9" s="320"/>
      <c r="H9" s="320"/>
    </row>
    <row r="10" spans="2:12" ht="15.75" hidden="1" customHeight="1" outlineLevel="1">
      <c r="B10" s="187"/>
      <c r="C10" s="325" t="s">
        <v>21</v>
      </c>
      <c r="D10" s="325"/>
      <c r="E10" s="188"/>
      <c r="F10" s="320">
        <v>600</v>
      </c>
      <c r="G10" s="320"/>
      <c r="H10" s="320"/>
    </row>
    <row r="11" spans="2:12" ht="15.75" hidden="1" customHeight="1" outlineLevel="1">
      <c r="B11" s="187"/>
      <c r="C11" s="325" t="s">
        <v>22</v>
      </c>
      <c r="D11" s="325"/>
      <c r="E11" s="188"/>
      <c r="F11" s="320">
        <v>4</v>
      </c>
      <c r="G11" s="320"/>
      <c r="H11" s="320"/>
    </row>
    <row r="12" spans="2:12" ht="15.75" hidden="1" customHeight="1" outlineLevel="1">
      <c r="B12" s="187"/>
      <c r="C12" s="325" t="s">
        <v>23</v>
      </c>
      <c r="D12" s="325"/>
      <c r="E12" s="188"/>
      <c r="F12" s="320" t="s">
        <v>212</v>
      </c>
      <c r="G12" s="320"/>
      <c r="H12" s="320"/>
    </row>
    <row r="13" spans="2:12" ht="15.75" hidden="1" customHeight="1" outlineLevel="1">
      <c r="B13" s="187"/>
      <c r="C13" s="325" t="s">
        <v>24</v>
      </c>
      <c r="D13" s="325"/>
      <c r="E13" s="188"/>
      <c r="F13" s="320">
        <v>15</v>
      </c>
      <c r="G13" s="320"/>
      <c r="H13" s="320"/>
    </row>
    <row r="14" spans="2:12" ht="15.75" hidden="1" customHeight="1" outlineLevel="1">
      <c r="B14" s="187"/>
      <c r="C14" s="325" t="s">
        <v>25</v>
      </c>
      <c r="D14" s="325"/>
      <c r="E14" s="188"/>
      <c r="F14" s="320">
        <v>20</v>
      </c>
      <c r="G14" s="320"/>
      <c r="H14" s="320"/>
    </row>
    <row r="15" spans="2:12" ht="15.75" hidden="1" customHeight="1" outlineLevel="1">
      <c r="B15" s="187"/>
      <c r="C15" s="325" t="s">
        <v>26</v>
      </c>
      <c r="D15" s="325"/>
      <c r="E15" s="188"/>
      <c r="F15" s="320">
        <v>50</v>
      </c>
      <c r="G15" s="320"/>
      <c r="H15" s="320"/>
    </row>
    <row r="16" spans="2:12" ht="15.75" hidden="1" customHeight="1" outlineLevel="1">
      <c r="B16" s="187"/>
      <c r="C16" s="325" t="s">
        <v>27</v>
      </c>
      <c r="D16" s="325"/>
      <c r="E16" s="188"/>
      <c r="F16" s="320">
        <v>381</v>
      </c>
      <c r="G16" s="320"/>
      <c r="H16" s="320"/>
    </row>
    <row r="17" spans="2:10" ht="15.75" hidden="1" customHeight="1" outlineLevel="1">
      <c r="B17" s="187"/>
      <c r="C17" s="325" t="s">
        <v>28</v>
      </c>
      <c r="D17" s="325"/>
      <c r="E17" s="188"/>
      <c r="F17" s="320" t="s">
        <v>219</v>
      </c>
      <c r="G17" s="320"/>
      <c r="H17" s="320"/>
    </row>
    <row r="18" spans="2:10" ht="14.25" hidden="1" outlineLevel="1">
      <c r="B18" s="187"/>
      <c r="C18" s="325" t="s">
        <v>30</v>
      </c>
      <c r="D18" s="325"/>
      <c r="E18" s="188"/>
      <c r="F18" s="320" t="s">
        <v>214</v>
      </c>
      <c r="G18" s="320"/>
      <c r="H18" s="320"/>
    </row>
    <row r="19" spans="2:10" ht="15.75" hidden="1" customHeight="1" outlineLevel="1">
      <c r="B19" s="187"/>
      <c r="C19" s="325" t="s">
        <v>37</v>
      </c>
      <c r="D19" s="325"/>
      <c r="E19" s="188"/>
      <c r="F19" s="320" t="s">
        <v>49</v>
      </c>
      <c r="G19" s="320"/>
      <c r="H19" s="320"/>
    </row>
    <row r="20" spans="2:10" ht="15.75" hidden="1" customHeight="1" outlineLevel="1">
      <c r="B20" s="187"/>
      <c r="C20" s="324" t="s">
        <v>159</v>
      </c>
      <c r="D20" s="324"/>
      <c r="E20" s="188"/>
      <c r="F20" s="320" t="s">
        <v>204</v>
      </c>
      <c r="G20" s="320"/>
      <c r="H20" s="320"/>
    </row>
    <row r="21" spans="2:10" ht="15.75" hidden="1" customHeight="1" outlineLevel="1">
      <c r="B21" s="187"/>
      <c r="C21" s="324" t="s">
        <v>160</v>
      </c>
      <c r="D21" s="324"/>
      <c r="E21" s="188"/>
      <c r="F21" s="320" t="s">
        <v>222</v>
      </c>
      <c r="G21" s="320"/>
      <c r="H21" s="320"/>
    </row>
    <row r="22" spans="2:10" ht="15.75" hidden="1" customHeight="1" outlineLevel="1">
      <c r="B22" s="187"/>
      <c r="C22" s="324" t="s">
        <v>35</v>
      </c>
      <c r="D22" s="324"/>
      <c r="E22" s="188"/>
      <c r="F22" s="320">
        <v>65</v>
      </c>
      <c r="G22" s="320"/>
      <c r="H22" s="320"/>
    </row>
    <row r="23" spans="2:10" ht="15.75" customHeight="1" collapsed="1">
      <c r="B23" s="57"/>
      <c r="C23" s="60"/>
      <c r="D23" s="60"/>
      <c r="E23" s="98"/>
      <c r="F23" s="60"/>
      <c r="G23" s="60"/>
      <c r="H23" s="59"/>
    </row>
    <row r="24" spans="2:10" ht="15.75" customHeight="1" outlineLevel="1">
      <c r="B24" s="227" t="s">
        <v>39</v>
      </c>
      <c r="C24" s="228" t="s">
        <v>44</v>
      </c>
      <c r="D24" s="228"/>
      <c r="E24" s="229" t="s">
        <v>1</v>
      </c>
      <c r="F24" s="228" t="s">
        <v>1</v>
      </c>
      <c r="G24" s="228" t="s">
        <v>40</v>
      </c>
      <c r="H24" s="230" t="s">
        <v>41</v>
      </c>
    </row>
    <row r="25" spans="2:10" ht="15.75" customHeight="1" outlineLevel="1">
      <c r="B25" s="289">
        <v>1260</v>
      </c>
      <c r="C25" s="280" t="s">
        <v>232</v>
      </c>
      <c r="D25" s="280"/>
      <c r="E25" s="202">
        <v>1617</v>
      </c>
      <c r="F25" s="203">
        <f>E25*'Прайс-лист'!I3*(1-'Прайс-лист'!$E$3)</f>
        <v>41395.200000000004</v>
      </c>
      <c r="G25" s="289"/>
      <c r="H25" s="204">
        <f>F25</f>
        <v>41395.200000000004</v>
      </c>
    </row>
    <row r="26" spans="2:10" ht="15.75" hidden="1" customHeight="1" outlineLevel="2">
      <c r="B26" s="214"/>
      <c r="C26" s="17" t="s">
        <v>343</v>
      </c>
      <c r="D26" s="17"/>
      <c r="E26" s="17"/>
      <c r="F26" s="17"/>
      <c r="G26" s="17"/>
      <c r="H26" s="17"/>
    </row>
    <row r="27" spans="2:10" ht="290.25" hidden="1" customHeight="1" outlineLevel="2">
      <c r="B27" s="206"/>
      <c r="C27" s="319" t="s">
        <v>604</v>
      </c>
      <c r="D27" s="319"/>
      <c r="E27" s="319"/>
      <c r="F27" s="319"/>
      <c r="G27" s="319"/>
      <c r="H27" s="319"/>
    </row>
    <row r="28" spans="2:10" ht="15.75" customHeight="1" outlineLevel="1" collapsed="1">
      <c r="C28" s="17" t="s">
        <v>381</v>
      </c>
      <c r="D28" s="17"/>
      <c r="E28" s="17"/>
      <c r="F28" s="17"/>
      <c r="G28" s="17"/>
      <c r="H28" s="17"/>
    </row>
    <row r="29" spans="2:10" ht="15.75" customHeight="1" outlineLevel="1">
      <c r="B29" s="289"/>
      <c r="C29" s="281" t="s">
        <v>479</v>
      </c>
      <c r="D29" s="268" t="s">
        <v>281</v>
      </c>
      <c r="E29" s="256">
        <v>23</v>
      </c>
      <c r="F29" s="204">
        <f>E29*'Прайс-лист'!I3*(1-'Прайс-лист'!$E$3)</f>
        <v>588.80000000000007</v>
      </c>
      <c r="G29" s="205">
        <v>0</v>
      </c>
      <c r="H29" s="276">
        <f>F29*G29</f>
        <v>0</v>
      </c>
      <c r="J29" s="123" t="s">
        <v>281</v>
      </c>
    </row>
    <row r="30" spans="2:10" ht="15.75" customHeight="1" outlineLevel="1">
      <c r="C30" s="219" t="s">
        <v>4</v>
      </c>
      <c r="D30" s="219"/>
      <c r="E30" s="219"/>
      <c r="F30" s="219"/>
      <c r="G30" s="219"/>
      <c r="H30" s="219"/>
      <c r="J30" s="127" t="s">
        <v>478</v>
      </c>
    </row>
    <row r="31" spans="2:10" ht="15.75" customHeight="1" outlineLevel="1">
      <c r="B31" s="284">
        <v>4144</v>
      </c>
      <c r="C31" s="211" t="s">
        <v>428</v>
      </c>
      <c r="D31" s="211"/>
      <c r="E31" s="256">
        <v>23</v>
      </c>
      <c r="F31" s="203">
        <f>E31*'Прайс-лист'!I3*(1-'Прайс-лист'!$E$3)</f>
        <v>588.80000000000007</v>
      </c>
      <c r="G31" s="205">
        <v>0</v>
      </c>
      <c r="H31" s="204">
        <f t="shared" ref="H31:H38" si="0">F31*G31</f>
        <v>0</v>
      </c>
      <c r="J31" s="123" t="s">
        <v>475</v>
      </c>
    </row>
    <row r="32" spans="2:10" ht="15.75" customHeight="1" outlineLevel="1">
      <c r="B32" s="284">
        <v>2401</v>
      </c>
      <c r="C32" s="211" t="s">
        <v>46</v>
      </c>
      <c r="D32" s="211"/>
      <c r="E32" s="256">
        <v>141</v>
      </c>
      <c r="F32" s="203">
        <f>E32*'Прайс-лист'!I3*(1-'Прайс-лист'!$E$3)</f>
        <v>3609.6000000000004</v>
      </c>
      <c r="G32" s="205">
        <v>0</v>
      </c>
      <c r="H32" s="204">
        <f t="shared" si="0"/>
        <v>0</v>
      </c>
      <c r="J32" s="130" t="s">
        <v>476</v>
      </c>
    </row>
    <row r="33" spans="2:10" ht="15.75" customHeight="1" outlineLevel="1">
      <c r="B33" s="284">
        <v>2347</v>
      </c>
      <c r="C33" s="211" t="s">
        <v>11</v>
      </c>
      <c r="D33" s="211"/>
      <c r="E33" s="256">
        <v>86</v>
      </c>
      <c r="F33" s="203">
        <f>E33*'Прайс-лист'!I3*(1-'Прайс-лист'!$E$3)</f>
        <v>2201.6</v>
      </c>
      <c r="G33" s="205">
        <v>0</v>
      </c>
      <c r="H33" s="204">
        <f t="shared" si="0"/>
        <v>0</v>
      </c>
      <c r="J33" s="124" t="s">
        <v>481</v>
      </c>
    </row>
    <row r="34" spans="2:10" ht="15.75" customHeight="1" outlineLevel="1">
      <c r="B34" s="284">
        <v>2342</v>
      </c>
      <c r="C34" s="211" t="s">
        <v>65</v>
      </c>
      <c r="D34" s="211"/>
      <c r="E34" s="256">
        <v>62</v>
      </c>
      <c r="F34" s="203">
        <f>E34*'Прайс-лист'!I3*(1-'Прайс-лист'!$E$3)</f>
        <v>1587.2</v>
      </c>
      <c r="G34" s="205">
        <v>0</v>
      </c>
      <c r="H34" s="204">
        <f t="shared" si="0"/>
        <v>0</v>
      </c>
      <c r="J34" s="156" t="s">
        <v>352</v>
      </c>
    </row>
    <row r="35" spans="2:10" ht="15.75" customHeight="1" outlineLevel="1">
      <c r="B35" s="284">
        <v>2343</v>
      </c>
      <c r="C35" s="211" t="s">
        <v>66</v>
      </c>
      <c r="D35" s="211"/>
      <c r="E35" s="256">
        <v>62</v>
      </c>
      <c r="F35" s="203">
        <f>E35*'Прайс-лист'!I3*(1-'Прайс-лист'!$E$3)</f>
        <v>1587.2</v>
      </c>
      <c r="G35" s="205">
        <v>0</v>
      </c>
      <c r="H35" s="204">
        <f t="shared" si="0"/>
        <v>0</v>
      </c>
      <c r="J35" s="156" t="s">
        <v>480</v>
      </c>
    </row>
    <row r="36" spans="2:10" ht="15.75" customHeight="1" outlineLevel="1">
      <c r="B36" s="284">
        <v>2935</v>
      </c>
      <c r="C36" s="211" t="s">
        <v>6</v>
      </c>
      <c r="D36" s="211"/>
      <c r="E36" s="256">
        <v>110</v>
      </c>
      <c r="F36" s="203">
        <f>E36*'Прайс-лист'!I3*(1-'Прайс-лист'!$E$3)</f>
        <v>2816</v>
      </c>
      <c r="G36" s="205">
        <v>0</v>
      </c>
      <c r="H36" s="204">
        <f t="shared" si="0"/>
        <v>0</v>
      </c>
    </row>
    <row r="37" spans="2:10" ht="15.75" customHeight="1" outlineLevel="1">
      <c r="B37" s="284">
        <v>2936</v>
      </c>
      <c r="C37" s="211" t="s">
        <v>67</v>
      </c>
      <c r="D37" s="211"/>
      <c r="E37" s="256">
        <v>132</v>
      </c>
      <c r="F37" s="203">
        <f>E37*'Прайс-лист'!I3*(1-'Прайс-лист'!$E$3)</f>
        <v>3379.2000000000003</v>
      </c>
      <c r="G37" s="205">
        <v>0</v>
      </c>
      <c r="H37" s="204">
        <f t="shared" si="0"/>
        <v>0</v>
      </c>
    </row>
    <row r="38" spans="2:10" ht="15.75" customHeight="1" outlineLevel="1">
      <c r="B38" s="284">
        <v>2835</v>
      </c>
      <c r="C38" s="211" t="s">
        <v>8</v>
      </c>
      <c r="D38" s="211"/>
      <c r="E38" s="256">
        <v>188</v>
      </c>
      <c r="F38" s="203">
        <f>E38*'Прайс-лист'!I3*(1-'Прайс-лист'!$E$3)</f>
        <v>4812.8</v>
      </c>
      <c r="G38" s="205">
        <v>0</v>
      </c>
      <c r="H38" s="204">
        <f t="shared" si="0"/>
        <v>0</v>
      </c>
    </row>
    <row r="39" spans="2:10" ht="15.75" customHeight="1" outlineLevel="1">
      <c r="B39" s="3"/>
      <c r="C39" s="290"/>
      <c r="D39" s="290"/>
      <c r="E39" s="96"/>
      <c r="F39" s="1"/>
      <c r="G39" s="17" t="s">
        <v>9</v>
      </c>
      <c r="H39" s="95">
        <f>SUM(H25:H38)</f>
        <v>41395.200000000004</v>
      </c>
    </row>
  </sheetData>
  <mergeCells count="42">
    <mergeCell ref="K2:L2"/>
    <mergeCell ref="C9:D9"/>
    <mergeCell ref="C10:D10"/>
    <mergeCell ref="C11:D11"/>
    <mergeCell ref="C12:D12"/>
    <mergeCell ref="C4:D4"/>
    <mergeCell ref="C5:D5"/>
    <mergeCell ref="C6:D6"/>
    <mergeCell ref="C7:D7"/>
    <mergeCell ref="B2:H2"/>
    <mergeCell ref="B3:H3"/>
    <mergeCell ref="C8:D8"/>
    <mergeCell ref="F22:H22"/>
    <mergeCell ref="C22:D22"/>
    <mergeCell ref="C16:D16"/>
    <mergeCell ref="C17:D17"/>
    <mergeCell ref="C18:D18"/>
    <mergeCell ref="C19:D19"/>
    <mergeCell ref="C20:D20"/>
    <mergeCell ref="C21:D21"/>
    <mergeCell ref="C14:D14"/>
    <mergeCell ref="C15:D15"/>
    <mergeCell ref="F19:H19"/>
    <mergeCell ref="F20:H20"/>
    <mergeCell ref="F21:H21"/>
    <mergeCell ref="F18:H18"/>
    <mergeCell ref="C13:D13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zoomScaleNormal="100" workbookViewId="0">
      <pane ySplit="2" topLeftCell="A3" activePane="bottomLeft" state="frozen"/>
      <selection pane="bottomLeft" activeCell="C52" sqref="C52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1.140625" style="179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0" width="9.140625" style="178" hidden="1" customWidth="1" outlineLevel="1"/>
    <col min="11" max="11" width="9.140625" style="178" collapsed="1"/>
    <col min="12" max="14" width="9.140625" style="178"/>
    <col min="15" max="15" width="19.5703125" style="66" bestFit="1" customWidth="1"/>
    <col min="16" max="16384" width="9.140625" style="178"/>
  </cols>
  <sheetData>
    <row r="2" spans="2:12" ht="15.75" customHeight="1">
      <c r="B2" s="322" t="s">
        <v>458</v>
      </c>
      <c r="C2" s="322"/>
      <c r="D2" s="322"/>
      <c r="E2" s="322"/>
      <c r="F2" s="322"/>
      <c r="G2" s="322"/>
      <c r="H2" s="322"/>
      <c r="K2" s="321" t="s">
        <v>430</v>
      </c>
      <c r="L2" s="321"/>
    </row>
    <row r="3" spans="2:12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2" ht="15.75" hidden="1" customHeight="1" outlineLevel="1">
      <c r="B4" s="187"/>
      <c r="C4" s="325" t="s">
        <v>16</v>
      </c>
      <c r="D4" s="325"/>
      <c r="E4" s="189"/>
      <c r="F4" s="320">
        <v>330</v>
      </c>
      <c r="G4" s="320"/>
      <c r="H4" s="320"/>
    </row>
    <row r="5" spans="2:12" ht="15.75" hidden="1" customHeight="1" outlineLevel="1">
      <c r="B5" s="187"/>
      <c r="C5" s="325" t="s">
        <v>17</v>
      </c>
      <c r="D5" s="325"/>
      <c r="E5" s="189"/>
      <c r="F5" s="320">
        <v>235</v>
      </c>
      <c r="G5" s="320"/>
      <c r="H5" s="320"/>
    </row>
    <row r="6" spans="2:12" ht="15.75" hidden="1" customHeight="1" outlineLevel="1">
      <c r="B6" s="187"/>
      <c r="C6" s="325" t="s">
        <v>18</v>
      </c>
      <c r="D6" s="325"/>
      <c r="E6" s="189"/>
      <c r="F6" s="320">
        <v>165</v>
      </c>
      <c r="G6" s="320"/>
      <c r="H6" s="320"/>
    </row>
    <row r="7" spans="2:12" ht="15.75" hidden="1" customHeight="1" outlineLevel="1">
      <c r="B7" s="187"/>
      <c r="C7" s="325" t="s">
        <v>19</v>
      </c>
      <c r="D7" s="325"/>
      <c r="E7" s="189"/>
      <c r="F7" s="320">
        <v>78</v>
      </c>
      <c r="G7" s="320"/>
      <c r="H7" s="320"/>
    </row>
    <row r="8" spans="2:12" ht="15.75" hidden="1" customHeight="1" outlineLevel="1">
      <c r="B8" s="187"/>
      <c r="C8" s="325" t="s">
        <v>20</v>
      </c>
      <c r="D8" s="325"/>
      <c r="E8" s="189"/>
      <c r="F8" s="320">
        <v>43</v>
      </c>
      <c r="G8" s="320"/>
      <c r="H8" s="320"/>
    </row>
    <row r="9" spans="2:12" ht="15.75" hidden="1" customHeight="1" outlineLevel="1">
      <c r="B9" s="187"/>
      <c r="C9" s="325" t="s">
        <v>36</v>
      </c>
      <c r="D9" s="325"/>
      <c r="E9" s="189"/>
      <c r="F9" s="320">
        <v>36</v>
      </c>
      <c r="G9" s="320"/>
      <c r="H9" s="320"/>
    </row>
    <row r="10" spans="2:12" ht="15.75" hidden="1" customHeight="1" outlineLevel="1">
      <c r="B10" s="187"/>
      <c r="C10" s="325" t="s">
        <v>21</v>
      </c>
      <c r="D10" s="325"/>
      <c r="E10" s="189"/>
      <c r="F10" s="320">
        <v>600</v>
      </c>
      <c r="G10" s="320"/>
      <c r="H10" s="320"/>
    </row>
    <row r="11" spans="2:12" ht="15.75" hidden="1" customHeight="1" outlineLevel="1">
      <c r="B11" s="187"/>
      <c r="C11" s="325" t="s">
        <v>22</v>
      </c>
      <c r="D11" s="325"/>
      <c r="E11" s="189"/>
      <c r="F11" s="320">
        <v>4</v>
      </c>
      <c r="G11" s="320"/>
      <c r="H11" s="320"/>
    </row>
    <row r="12" spans="2:12" ht="15.75" hidden="1" customHeight="1" outlineLevel="1">
      <c r="B12" s="187"/>
      <c r="C12" s="325" t="s">
        <v>23</v>
      </c>
      <c r="D12" s="325"/>
      <c r="E12" s="189"/>
      <c r="F12" s="320" t="s">
        <v>216</v>
      </c>
      <c r="G12" s="320"/>
      <c r="H12" s="320"/>
    </row>
    <row r="13" spans="2:12" ht="15.75" hidden="1" customHeight="1" outlineLevel="1">
      <c r="B13" s="187"/>
      <c r="C13" s="325" t="s">
        <v>24</v>
      </c>
      <c r="D13" s="325"/>
      <c r="E13" s="189"/>
      <c r="F13" s="320">
        <v>15</v>
      </c>
      <c r="G13" s="320"/>
      <c r="H13" s="320"/>
    </row>
    <row r="14" spans="2:12" ht="15.75" hidden="1" customHeight="1" outlineLevel="1">
      <c r="B14" s="187"/>
      <c r="C14" s="325" t="s">
        <v>25</v>
      </c>
      <c r="D14" s="325"/>
      <c r="E14" s="189"/>
      <c r="F14" s="320">
        <v>20</v>
      </c>
      <c r="G14" s="320"/>
      <c r="H14" s="320"/>
    </row>
    <row r="15" spans="2:12" ht="15.75" hidden="1" customHeight="1" outlineLevel="1">
      <c r="B15" s="187"/>
      <c r="C15" s="325" t="s">
        <v>26</v>
      </c>
      <c r="D15" s="325"/>
      <c r="E15" s="189"/>
      <c r="F15" s="320">
        <v>50</v>
      </c>
      <c r="G15" s="320"/>
      <c r="H15" s="320"/>
    </row>
    <row r="16" spans="2:12" ht="15.75" hidden="1" customHeight="1" outlineLevel="1">
      <c r="B16" s="187"/>
      <c r="C16" s="325" t="s">
        <v>27</v>
      </c>
      <c r="D16" s="325"/>
      <c r="E16" s="189"/>
      <c r="F16" s="320">
        <v>381</v>
      </c>
      <c r="G16" s="320"/>
      <c r="H16" s="320"/>
    </row>
    <row r="17" spans="2:10" ht="15.75" hidden="1" customHeight="1" outlineLevel="1">
      <c r="B17" s="187"/>
      <c r="C17" s="325" t="s">
        <v>28</v>
      </c>
      <c r="D17" s="325"/>
      <c r="E17" s="189"/>
      <c r="F17" s="320" t="s">
        <v>219</v>
      </c>
      <c r="G17" s="320"/>
      <c r="H17" s="320"/>
    </row>
    <row r="18" spans="2:10" ht="31.5" hidden="1" customHeight="1" outlineLevel="1">
      <c r="B18" s="187"/>
      <c r="C18" s="325" t="s">
        <v>30</v>
      </c>
      <c r="D18" s="325"/>
      <c r="E18" s="189"/>
      <c r="F18" s="320" t="s">
        <v>217</v>
      </c>
      <c r="G18" s="320"/>
      <c r="H18" s="320"/>
    </row>
    <row r="19" spans="2:10" ht="15.75" hidden="1" customHeight="1" outlineLevel="1">
      <c r="B19" s="187"/>
      <c r="C19" s="325" t="s">
        <v>37</v>
      </c>
      <c r="D19" s="325"/>
      <c r="E19" s="189"/>
      <c r="F19" s="320" t="s">
        <v>49</v>
      </c>
      <c r="G19" s="320"/>
      <c r="H19" s="320"/>
    </row>
    <row r="20" spans="2:10" ht="15.75" hidden="1" customHeight="1" outlineLevel="1">
      <c r="B20" s="187"/>
      <c r="C20" s="324" t="s">
        <v>33</v>
      </c>
      <c r="D20" s="324"/>
      <c r="E20" s="189"/>
      <c r="F20" s="320" t="s">
        <v>204</v>
      </c>
      <c r="G20" s="320"/>
      <c r="H20" s="320"/>
    </row>
    <row r="21" spans="2:10" ht="15.75" hidden="1" customHeight="1" outlineLevel="1">
      <c r="B21" s="187"/>
      <c r="C21" s="324" t="s">
        <v>35</v>
      </c>
      <c r="D21" s="324"/>
      <c r="E21" s="189"/>
      <c r="F21" s="320">
        <v>41</v>
      </c>
      <c r="G21" s="320"/>
      <c r="H21" s="320"/>
    </row>
    <row r="22" spans="2:10" ht="15.75" customHeight="1" collapsed="1">
      <c r="B22" s="57"/>
      <c r="C22" s="60"/>
      <c r="D22" s="60"/>
      <c r="E22" s="59"/>
      <c r="F22" s="60"/>
      <c r="G22" s="60"/>
      <c r="H22" s="59"/>
    </row>
    <row r="23" spans="2:10" ht="15.75" customHeight="1" outlineLevel="1">
      <c r="B23" s="227" t="s">
        <v>39</v>
      </c>
      <c r="C23" s="228" t="s">
        <v>44</v>
      </c>
      <c r="D23" s="228"/>
      <c r="E23" s="230" t="s">
        <v>1</v>
      </c>
      <c r="F23" s="228" t="s">
        <v>1</v>
      </c>
      <c r="G23" s="228" t="s">
        <v>40</v>
      </c>
      <c r="H23" s="230" t="s">
        <v>41</v>
      </c>
    </row>
    <row r="24" spans="2:10" ht="15.75" customHeight="1" outlineLevel="1">
      <c r="B24" s="289">
        <v>1261</v>
      </c>
      <c r="C24" s="280" t="s">
        <v>231</v>
      </c>
      <c r="D24" s="280"/>
      <c r="E24" s="236">
        <v>1724</v>
      </c>
      <c r="F24" s="203">
        <f>E24*'Прайс-лист'!I3*(1-'Прайс-лист'!$E$3)</f>
        <v>44134.400000000001</v>
      </c>
      <c r="G24" s="289"/>
      <c r="H24" s="204">
        <f>F24</f>
        <v>44134.400000000001</v>
      </c>
    </row>
    <row r="25" spans="2:10" ht="15.75" hidden="1" customHeight="1" outlineLevel="2">
      <c r="B25" s="214"/>
      <c r="C25" s="17" t="s">
        <v>343</v>
      </c>
      <c r="D25" s="17"/>
      <c r="E25" s="17"/>
      <c r="F25" s="17"/>
      <c r="G25" s="17"/>
      <c r="H25" s="17"/>
    </row>
    <row r="26" spans="2:10" ht="267" hidden="1" customHeight="1" outlineLevel="2">
      <c r="B26" s="206"/>
      <c r="C26" s="319" t="s">
        <v>603</v>
      </c>
      <c r="D26" s="319"/>
      <c r="E26" s="319"/>
      <c r="F26" s="319"/>
      <c r="G26" s="319"/>
      <c r="H26" s="319"/>
    </row>
    <row r="27" spans="2:10" ht="15.75" customHeight="1" outlineLevel="1" collapsed="1">
      <c r="C27" s="17" t="s">
        <v>381</v>
      </c>
      <c r="D27" s="17"/>
      <c r="E27" s="17"/>
      <c r="F27" s="17"/>
      <c r="G27" s="17"/>
      <c r="H27" s="17"/>
    </row>
    <row r="28" spans="2:10" ht="15.75" customHeight="1" outlineLevel="1">
      <c r="B28" s="289"/>
      <c r="C28" s="281" t="s">
        <v>479</v>
      </c>
      <c r="D28" s="268" t="s">
        <v>281</v>
      </c>
      <c r="E28" s="256">
        <v>23</v>
      </c>
      <c r="F28" s="204">
        <f>E28*'Прайс-лист'!I3*(1-'Прайс-лист'!$E$3)</f>
        <v>588.80000000000007</v>
      </c>
      <c r="G28" s="205">
        <v>0</v>
      </c>
      <c r="H28" s="276">
        <f>F28*G28</f>
        <v>0</v>
      </c>
      <c r="J28" s="123" t="s">
        <v>281</v>
      </c>
    </row>
    <row r="29" spans="2:10" ht="15.75" customHeight="1" outlineLevel="1">
      <c r="C29" s="219" t="s">
        <v>4</v>
      </c>
      <c r="D29" s="219"/>
      <c r="E29" s="219"/>
      <c r="F29" s="219"/>
      <c r="G29" s="219"/>
      <c r="H29" s="219"/>
      <c r="J29" s="127" t="s">
        <v>478</v>
      </c>
    </row>
    <row r="30" spans="2:10" ht="15.75" customHeight="1" outlineLevel="1">
      <c r="B30" s="284">
        <v>4144</v>
      </c>
      <c r="C30" s="211" t="s">
        <v>428</v>
      </c>
      <c r="D30" s="211"/>
      <c r="E30" s="256">
        <v>23</v>
      </c>
      <c r="F30" s="203">
        <f>E30*'Прайс-лист'!I3*(1-'Прайс-лист'!$E$3)</f>
        <v>588.80000000000007</v>
      </c>
      <c r="G30" s="205">
        <v>0</v>
      </c>
      <c r="H30" s="204">
        <f t="shared" ref="H30:H37" si="0">F30*G30</f>
        <v>0</v>
      </c>
      <c r="J30" s="123" t="s">
        <v>475</v>
      </c>
    </row>
    <row r="31" spans="2:10" ht="15.75" customHeight="1" outlineLevel="1">
      <c r="B31" s="284">
        <v>2401</v>
      </c>
      <c r="C31" s="211" t="s">
        <v>46</v>
      </c>
      <c r="D31" s="211"/>
      <c r="E31" s="256">
        <v>141</v>
      </c>
      <c r="F31" s="203">
        <f>E31*'Прайс-лист'!I3*(1-'Прайс-лист'!$E$3)</f>
        <v>3609.6000000000004</v>
      </c>
      <c r="G31" s="205">
        <v>0</v>
      </c>
      <c r="H31" s="204">
        <f t="shared" si="0"/>
        <v>0</v>
      </c>
      <c r="J31" s="130" t="s">
        <v>476</v>
      </c>
    </row>
    <row r="32" spans="2:10" ht="15.75" customHeight="1" outlineLevel="1">
      <c r="B32" s="284">
        <v>2347</v>
      </c>
      <c r="C32" s="211" t="s">
        <v>11</v>
      </c>
      <c r="D32" s="211"/>
      <c r="E32" s="256">
        <v>86</v>
      </c>
      <c r="F32" s="203">
        <f>E32*'Прайс-лист'!I3*(1-'Прайс-лист'!$E$3)</f>
        <v>2201.6</v>
      </c>
      <c r="G32" s="205">
        <v>0</v>
      </c>
      <c r="H32" s="204">
        <f t="shared" si="0"/>
        <v>0</v>
      </c>
      <c r="J32" s="124" t="s">
        <v>481</v>
      </c>
    </row>
    <row r="33" spans="2:10" ht="15.75" customHeight="1" outlineLevel="1">
      <c r="B33" s="284">
        <v>2342</v>
      </c>
      <c r="C33" s="211" t="s">
        <v>65</v>
      </c>
      <c r="D33" s="211"/>
      <c r="E33" s="256">
        <v>62</v>
      </c>
      <c r="F33" s="203">
        <f>E33*'Прайс-лист'!I3*(1-'Прайс-лист'!$E$3)</f>
        <v>1587.2</v>
      </c>
      <c r="G33" s="205">
        <v>0</v>
      </c>
      <c r="H33" s="204">
        <f t="shared" si="0"/>
        <v>0</v>
      </c>
      <c r="J33" s="156" t="s">
        <v>352</v>
      </c>
    </row>
    <row r="34" spans="2:10" ht="15.75" customHeight="1" outlineLevel="1">
      <c r="B34" s="284">
        <v>2343</v>
      </c>
      <c r="C34" s="211" t="s">
        <v>66</v>
      </c>
      <c r="D34" s="211"/>
      <c r="E34" s="256">
        <v>62</v>
      </c>
      <c r="F34" s="203">
        <f>E34*'Прайс-лист'!I3*(1-'Прайс-лист'!$E$3)</f>
        <v>1587.2</v>
      </c>
      <c r="G34" s="205">
        <v>0</v>
      </c>
      <c r="H34" s="204">
        <f t="shared" si="0"/>
        <v>0</v>
      </c>
      <c r="J34" s="156" t="s">
        <v>480</v>
      </c>
    </row>
    <row r="35" spans="2:10" ht="15.75" customHeight="1" outlineLevel="1">
      <c r="B35" s="284">
        <v>2935</v>
      </c>
      <c r="C35" s="211" t="s">
        <v>6</v>
      </c>
      <c r="D35" s="211"/>
      <c r="E35" s="256">
        <v>110</v>
      </c>
      <c r="F35" s="203">
        <f>E35*'Прайс-лист'!I3*(1-'Прайс-лист'!$E$3)</f>
        <v>2816</v>
      </c>
      <c r="G35" s="205">
        <v>0</v>
      </c>
      <c r="H35" s="204">
        <f t="shared" si="0"/>
        <v>0</v>
      </c>
    </row>
    <row r="36" spans="2:10" ht="15.75" customHeight="1" outlineLevel="1">
      <c r="B36" s="284">
        <v>2936</v>
      </c>
      <c r="C36" s="211" t="s">
        <v>67</v>
      </c>
      <c r="D36" s="211"/>
      <c r="E36" s="256">
        <v>132</v>
      </c>
      <c r="F36" s="203">
        <f>E36*'Прайс-лист'!I3*(1-'Прайс-лист'!$E$3)</f>
        <v>3379.2000000000003</v>
      </c>
      <c r="G36" s="205">
        <v>0</v>
      </c>
      <c r="H36" s="204">
        <f t="shared" si="0"/>
        <v>0</v>
      </c>
    </row>
    <row r="37" spans="2:10" ht="15.75" customHeight="1" outlineLevel="1">
      <c r="B37" s="284">
        <v>2835</v>
      </c>
      <c r="C37" s="211" t="s">
        <v>8</v>
      </c>
      <c r="D37" s="211"/>
      <c r="E37" s="256">
        <v>188</v>
      </c>
      <c r="F37" s="203">
        <f>E37*'Прайс-лист'!I3*(1-'Прайс-лист'!$E$3)</f>
        <v>4812.8</v>
      </c>
      <c r="G37" s="205">
        <v>0</v>
      </c>
      <c r="H37" s="204">
        <f t="shared" si="0"/>
        <v>0</v>
      </c>
    </row>
    <row r="38" spans="2:10" ht="15.75" customHeight="1" outlineLevel="1">
      <c r="B38" s="3"/>
      <c r="C38" s="290"/>
      <c r="D38" s="290"/>
      <c r="E38" s="1"/>
      <c r="F38" s="1"/>
      <c r="G38" s="17" t="s">
        <v>9</v>
      </c>
      <c r="H38" s="95">
        <f>SUM(H24:H37)</f>
        <v>44134.400000000001</v>
      </c>
    </row>
  </sheetData>
  <mergeCells count="40">
    <mergeCell ref="C6:D6"/>
    <mergeCell ref="C7:D7"/>
    <mergeCell ref="K2:L2"/>
    <mergeCell ref="B2:H2"/>
    <mergeCell ref="B3:H3"/>
    <mergeCell ref="C4:D4"/>
    <mergeCell ref="C5:D5"/>
    <mergeCell ref="C20:D20"/>
    <mergeCell ref="C21:D21"/>
    <mergeCell ref="C9:D9"/>
    <mergeCell ref="C10:D10"/>
    <mergeCell ref="C11:D11"/>
    <mergeCell ref="C12:D12"/>
    <mergeCell ref="C13:D13"/>
    <mergeCell ref="C18:D18"/>
    <mergeCell ref="C19:D19"/>
    <mergeCell ref="C16:D16"/>
    <mergeCell ref="C14:D14"/>
    <mergeCell ref="C15:D15"/>
    <mergeCell ref="F16:H16"/>
    <mergeCell ref="F17:H17"/>
    <mergeCell ref="F18:H18"/>
    <mergeCell ref="C17:D17"/>
    <mergeCell ref="C8:D8"/>
    <mergeCell ref="F19:H19"/>
    <mergeCell ref="F20:H20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</mergeCells>
  <dataValidations count="1">
    <dataValidation type="list" allowBlank="1" showInputMessage="1" showErrorMessage="1" sqref="D28">
      <formula1>$J$28:$J$34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zoomScaleNormal="100" workbookViewId="0">
      <pane ySplit="2" topLeftCell="A3" activePane="bottomLeft" state="frozen"/>
      <selection pane="bottomLeft" activeCell="C49" sqref="C49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0.71093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0" width="9.140625" style="178" hidden="1" customWidth="1" outlineLevel="1"/>
    <col min="11" max="11" width="9.140625" style="178" collapsed="1"/>
    <col min="12" max="14" width="9.140625" style="178"/>
    <col min="15" max="15" width="19.5703125" style="66" bestFit="1" customWidth="1"/>
    <col min="16" max="16384" width="9.140625" style="178"/>
  </cols>
  <sheetData>
    <row r="2" spans="2:12" ht="15.75" customHeight="1">
      <c r="B2" s="322" t="s">
        <v>223</v>
      </c>
      <c r="C2" s="322"/>
      <c r="D2" s="322"/>
      <c r="E2" s="322"/>
      <c r="F2" s="322"/>
      <c r="G2" s="322"/>
      <c r="H2" s="322"/>
      <c r="K2" s="321" t="s">
        <v>430</v>
      </c>
      <c r="L2" s="321"/>
    </row>
    <row r="3" spans="2:12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2" ht="15.75" hidden="1" customHeight="1" outlineLevel="1">
      <c r="B4" s="187"/>
      <c r="C4" s="325" t="s">
        <v>16</v>
      </c>
      <c r="D4" s="325"/>
      <c r="E4" s="188"/>
      <c r="F4" s="320">
        <v>300</v>
      </c>
      <c r="G4" s="320"/>
      <c r="H4" s="320"/>
    </row>
    <row r="5" spans="2:12" ht="15.75" hidden="1" customHeight="1" outlineLevel="1">
      <c r="B5" s="187"/>
      <c r="C5" s="325" t="s">
        <v>17</v>
      </c>
      <c r="D5" s="325"/>
      <c r="E5" s="188"/>
      <c r="F5" s="320">
        <v>205</v>
      </c>
      <c r="G5" s="320"/>
      <c r="H5" s="320"/>
    </row>
    <row r="6" spans="2:12" ht="15.75" hidden="1" customHeight="1" outlineLevel="1">
      <c r="B6" s="187"/>
      <c r="C6" s="325" t="s">
        <v>18</v>
      </c>
      <c r="D6" s="325"/>
      <c r="E6" s="188"/>
      <c r="F6" s="320">
        <v>165</v>
      </c>
      <c r="G6" s="320"/>
      <c r="H6" s="320"/>
    </row>
    <row r="7" spans="2:12" ht="15.75" hidden="1" customHeight="1" outlineLevel="1">
      <c r="B7" s="187"/>
      <c r="C7" s="325" t="s">
        <v>19</v>
      </c>
      <c r="D7" s="325"/>
      <c r="E7" s="188"/>
      <c r="F7" s="320">
        <v>78</v>
      </c>
      <c r="G7" s="320"/>
      <c r="H7" s="320"/>
    </row>
    <row r="8" spans="2:12" ht="15.75" hidden="1" customHeight="1" outlineLevel="1">
      <c r="B8" s="187"/>
      <c r="C8" s="325" t="s">
        <v>20</v>
      </c>
      <c r="D8" s="325"/>
      <c r="E8" s="188"/>
      <c r="F8" s="320">
        <v>43</v>
      </c>
      <c r="G8" s="320"/>
      <c r="H8" s="320"/>
    </row>
    <row r="9" spans="2:12" ht="15.75" hidden="1" customHeight="1" outlineLevel="1">
      <c r="B9" s="187"/>
      <c r="C9" s="325" t="s">
        <v>36</v>
      </c>
      <c r="D9" s="325"/>
      <c r="E9" s="188"/>
      <c r="F9" s="320">
        <v>54</v>
      </c>
      <c r="G9" s="320"/>
      <c r="H9" s="320"/>
    </row>
    <row r="10" spans="2:12" ht="15.75" hidden="1" customHeight="1" outlineLevel="1">
      <c r="B10" s="187"/>
      <c r="C10" s="325" t="s">
        <v>21</v>
      </c>
      <c r="D10" s="325"/>
      <c r="E10" s="188"/>
      <c r="F10" s="320">
        <v>520</v>
      </c>
      <c r="G10" s="320"/>
      <c r="H10" s="320"/>
    </row>
    <row r="11" spans="2:12" ht="15.75" hidden="1" customHeight="1" outlineLevel="1">
      <c r="B11" s="187"/>
      <c r="C11" s="325" t="s">
        <v>22</v>
      </c>
      <c r="D11" s="325"/>
      <c r="E11" s="188"/>
      <c r="F11" s="320">
        <v>4</v>
      </c>
      <c r="G11" s="320"/>
      <c r="H11" s="320"/>
    </row>
    <row r="12" spans="2:12" ht="15.75" hidden="1" customHeight="1" outlineLevel="1">
      <c r="B12" s="187"/>
      <c r="C12" s="325" t="s">
        <v>23</v>
      </c>
      <c r="D12" s="325"/>
      <c r="E12" s="188"/>
      <c r="F12" s="320" t="s">
        <v>212</v>
      </c>
      <c r="G12" s="320"/>
      <c r="H12" s="320"/>
    </row>
    <row r="13" spans="2:12" ht="15.75" hidden="1" customHeight="1" outlineLevel="1">
      <c r="B13" s="187"/>
      <c r="C13" s="325" t="s">
        <v>24</v>
      </c>
      <c r="D13" s="325"/>
      <c r="E13" s="188"/>
      <c r="F13" s="320">
        <v>10</v>
      </c>
      <c r="G13" s="320"/>
      <c r="H13" s="320"/>
    </row>
    <row r="14" spans="2:12" ht="15.75" hidden="1" customHeight="1" outlineLevel="1">
      <c r="B14" s="187"/>
      <c r="C14" s="325" t="s">
        <v>25</v>
      </c>
      <c r="D14" s="325"/>
      <c r="E14" s="188"/>
      <c r="F14" s="320">
        <v>15</v>
      </c>
      <c r="G14" s="320"/>
      <c r="H14" s="320"/>
    </row>
    <row r="15" spans="2:12" ht="15.75" hidden="1" customHeight="1" outlineLevel="1">
      <c r="B15" s="187"/>
      <c r="C15" s="325" t="s">
        <v>26</v>
      </c>
      <c r="D15" s="325"/>
      <c r="E15" s="188"/>
      <c r="F15" s="320">
        <v>50</v>
      </c>
      <c r="G15" s="320"/>
      <c r="H15" s="320"/>
    </row>
    <row r="16" spans="2:12" ht="15.75" hidden="1" customHeight="1" outlineLevel="1">
      <c r="B16" s="187"/>
      <c r="C16" s="325" t="s">
        <v>27</v>
      </c>
      <c r="D16" s="325"/>
      <c r="E16" s="188"/>
      <c r="F16" s="320">
        <v>381</v>
      </c>
      <c r="G16" s="320"/>
      <c r="H16" s="320"/>
    </row>
    <row r="17" spans="2:10" ht="15.75" hidden="1" customHeight="1" outlineLevel="1">
      <c r="B17" s="187"/>
      <c r="C17" s="325" t="s">
        <v>28</v>
      </c>
      <c r="D17" s="325"/>
      <c r="E17" s="188"/>
      <c r="F17" s="320" t="s">
        <v>219</v>
      </c>
      <c r="G17" s="320"/>
      <c r="H17" s="320"/>
    </row>
    <row r="18" spans="2:10" ht="14.25" hidden="1" outlineLevel="1">
      <c r="B18" s="187"/>
      <c r="C18" s="325" t="s">
        <v>30</v>
      </c>
      <c r="D18" s="325"/>
      <c r="E18" s="188"/>
      <c r="F18" s="320" t="s">
        <v>214</v>
      </c>
      <c r="G18" s="320"/>
      <c r="H18" s="320"/>
    </row>
    <row r="19" spans="2:10" ht="15.75" hidden="1" customHeight="1" outlineLevel="1">
      <c r="B19" s="187"/>
      <c r="C19" s="325" t="s">
        <v>37</v>
      </c>
      <c r="D19" s="325"/>
      <c r="E19" s="188"/>
      <c r="F19" s="320" t="s">
        <v>49</v>
      </c>
      <c r="G19" s="320"/>
      <c r="H19" s="320"/>
    </row>
    <row r="20" spans="2:10" ht="15.75" hidden="1" customHeight="1" outlineLevel="1">
      <c r="B20" s="187"/>
      <c r="C20" s="324" t="s">
        <v>159</v>
      </c>
      <c r="D20" s="324"/>
      <c r="E20" s="188"/>
      <c r="F20" s="320" t="s">
        <v>204</v>
      </c>
      <c r="G20" s="320"/>
      <c r="H20" s="320"/>
    </row>
    <row r="21" spans="2:10" ht="15.75" hidden="1" customHeight="1" outlineLevel="1">
      <c r="B21" s="187"/>
      <c r="C21" s="324" t="s">
        <v>160</v>
      </c>
      <c r="D21" s="324"/>
      <c r="E21" s="188"/>
      <c r="F21" s="320" t="s">
        <v>222</v>
      </c>
      <c r="G21" s="320"/>
      <c r="H21" s="320"/>
    </row>
    <row r="22" spans="2:10" ht="15.75" hidden="1" customHeight="1" outlineLevel="1">
      <c r="B22" s="187"/>
      <c r="C22" s="324" t="s">
        <v>35</v>
      </c>
      <c r="D22" s="324"/>
      <c r="E22" s="188"/>
      <c r="F22" s="320">
        <v>59</v>
      </c>
      <c r="G22" s="320"/>
      <c r="H22" s="320"/>
    </row>
    <row r="23" spans="2:10" ht="15.75" customHeight="1" collapsed="1">
      <c r="B23" s="57"/>
      <c r="C23" s="60"/>
      <c r="D23" s="60"/>
      <c r="E23" s="98"/>
      <c r="F23" s="60"/>
      <c r="G23" s="60"/>
      <c r="H23" s="59"/>
    </row>
    <row r="24" spans="2:10" ht="15.75" customHeight="1" outlineLevel="1">
      <c r="B24" s="227" t="s">
        <v>39</v>
      </c>
      <c r="C24" s="228" t="s">
        <v>44</v>
      </c>
      <c r="D24" s="228"/>
      <c r="E24" s="229" t="s">
        <v>1</v>
      </c>
      <c r="F24" s="228" t="s">
        <v>1</v>
      </c>
      <c r="G24" s="228" t="s">
        <v>40</v>
      </c>
      <c r="H24" s="230" t="s">
        <v>41</v>
      </c>
    </row>
    <row r="25" spans="2:10" ht="15.75" customHeight="1" outlineLevel="1">
      <c r="B25" s="289">
        <v>1250</v>
      </c>
      <c r="C25" s="280" t="s">
        <v>232</v>
      </c>
      <c r="D25" s="280"/>
      <c r="E25" s="202">
        <v>1509</v>
      </c>
      <c r="F25" s="203">
        <f>E25*'Прайс-лист'!I3*(1-'Прайс-лист'!$E$3)</f>
        <v>38630.400000000001</v>
      </c>
      <c r="G25" s="289"/>
      <c r="H25" s="204">
        <f>F25</f>
        <v>38630.400000000001</v>
      </c>
    </row>
    <row r="26" spans="2:10" ht="15.75" hidden="1" customHeight="1" outlineLevel="2">
      <c r="B26" s="214"/>
      <c r="C26" s="17" t="s">
        <v>343</v>
      </c>
      <c r="D26" s="17"/>
      <c r="E26" s="17"/>
      <c r="F26" s="17"/>
      <c r="G26" s="17"/>
      <c r="H26" s="17"/>
    </row>
    <row r="27" spans="2:10" ht="288" hidden="1" customHeight="1" outlineLevel="2">
      <c r="B27" s="206"/>
      <c r="C27" s="319" t="s">
        <v>602</v>
      </c>
      <c r="D27" s="319"/>
      <c r="E27" s="319"/>
      <c r="F27" s="319"/>
      <c r="G27" s="319"/>
      <c r="H27" s="319"/>
    </row>
    <row r="28" spans="2:10" ht="15.75" customHeight="1" outlineLevel="1" collapsed="1">
      <c r="C28" s="17" t="s">
        <v>381</v>
      </c>
      <c r="D28" s="17"/>
      <c r="E28" s="17"/>
      <c r="F28" s="17"/>
      <c r="G28" s="17"/>
      <c r="H28" s="17"/>
    </row>
    <row r="29" spans="2:10" ht="15.75" customHeight="1" outlineLevel="1">
      <c r="B29" s="289"/>
      <c r="C29" s="281" t="s">
        <v>479</v>
      </c>
      <c r="D29" s="268" t="s">
        <v>281</v>
      </c>
      <c r="E29" s="256">
        <v>23</v>
      </c>
      <c r="F29" s="204">
        <f>E29*'Прайс-лист'!I3*(1-'Прайс-лист'!$E$3)</f>
        <v>588.80000000000007</v>
      </c>
      <c r="G29" s="205">
        <v>0</v>
      </c>
      <c r="H29" s="276">
        <f>F29*G29</f>
        <v>0</v>
      </c>
      <c r="J29" s="123" t="s">
        <v>281</v>
      </c>
    </row>
    <row r="30" spans="2:10" ht="15.75" customHeight="1" outlineLevel="1">
      <c r="C30" s="219" t="s">
        <v>4</v>
      </c>
      <c r="D30" s="219"/>
      <c r="E30" s="219"/>
      <c r="F30" s="219"/>
      <c r="G30" s="219"/>
      <c r="H30" s="219"/>
      <c r="J30" s="127" t="s">
        <v>478</v>
      </c>
    </row>
    <row r="31" spans="2:10" ht="15.75" customHeight="1" outlineLevel="1">
      <c r="B31" s="284">
        <v>4144</v>
      </c>
      <c r="C31" s="211" t="s">
        <v>428</v>
      </c>
      <c r="D31" s="211"/>
      <c r="E31" s="256">
        <v>23</v>
      </c>
      <c r="F31" s="203">
        <f>E31*'Прайс-лист'!I3*(1-'Прайс-лист'!$E$3)</f>
        <v>588.80000000000007</v>
      </c>
      <c r="G31" s="205">
        <v>0</v>
      </c>
      <c r="H31" s="204">
        <f t="shared" ref="H31:H38" si="0">F31*G31</f>
        <v>0</v>
      </c>
      <c r="J31" s="123" t="s">
        <v>475</v>
      </c>
    </row>
    <row r="32" spans="2:10" ht="15.75" customHeight="1" outlineLevel="1">
      <c r="B32" s="284">
        <v>2401</v>
      </c>
      <c r="C32" s="211" t="s">
        <v>46</v>
      </c>
      <c r="D32" s="211"/>
      <c r="E32" s="256">
        <v>141</v>
      </c>
      <c r="F32" s="203">
        <f>E32*'Прайс-лист'!I3*(1-'Прайс-лист'!$E$3)</f>
        <v>3609.6000000000004</v>
      </c>
      <c r="G32" s="205">
        <v>0</v>
      </c>
      <c r="H32" s="204">
        <f t="shared" si="0"/>
        <v>0</v>
      </c>
      <c r="J32" s="130" t="s">
        <v>476</v>
      </c>
    </row>
    <row r="33" spans="2:10" ht="15.75" customHeight="1" outlineLevel="1">
      <c r="B33" s="284">
        <v>2347</v>
      </c>
      <c r="C33" s="211" t="s">
        <v>11</v>
      </c>
      <c r="D33" s="211"/>
      <c r="E33" s="256">
        <v>86</v>
      </c>
      <c r="F33" s="203">
        <f>E33*'Прайс-лист'!I3*(1-'Прайс-лист'!$E$3)</f>
        <v>2201.6</v>
      </c>
      <c r="G33" s="205">
        <v>0</v>
      </c>
      <c r="H33" s="204">
        <f t="shared" si="0"/>
        <v>0</v>
      </c>
      <c r="J33" s="124" t="s">
        <v>481</v>
      </c>
    </row>
    <row r="34" spans="2:10" ht="15.75" customHeight="1" outlineLevel="1">
      <c r="B34" s="284">
        <v>2342</v>
      </c>
      <c r="C34" s="211" t="s">
        <v>65</v>
      </c>
      <c r="D34" s="211"/>
      <c r="E34" s="256">
        <v>62</v>
      </c>
      <c r="F34" s="203">
        <f>E34*'Прайс-лист'!I3*(1-'Прайс-лист'!$E$3)</f>
        <v>1587.2</v>
      </c>
      <c r="G34" s="205">
        <v>0</v>
      </c>
      <c r="H34" s="204">
        <f t="shared" si="0"/>
        <v>0</v>
      </c>
      <c r="J34" s="156" t="s">
        <v>352</v>
      </c>
    </row>
    <row r="35" spans="2:10" ht="15.75" customHeight="1" outlineLevel="1">
      <c r="B35" s="284">
        <v>2343</v>
      </c>
      <c r="C35" s="211" t="s">
        <v>66</v>
      </c>
      <c r="D35" s="211"/>
      <c r="E35" s="256">
        <v>62</v>
      </c>
      <c r="F35" s="203">
        <f>E35*'Прайс-лист'!I3*(1-'Прайс-лист'!$E$3)</f>
        <v>1587.2</v>
      </c>
      <c r="G35" s="205">
        <v>0</v>
      </c>
      <c r="H35" s="204">
        <f t="shared" si="0"/>
        <v>0</v>
      </c>
      <c r="J35" s="156" t="s">
        <v>480</v>
      </c>
    </row>
    <row r="36" spans="2:10" ht="15.75" customHeight="1" outlineLevel="1">
      <c r="B36" s="284">
        <v>2933</v>
      </c>
      <c r="C36" s="211" t="s">
        <v>6</v>
      </c>
      <c r="D36" s="211"/>
      <c r="E36" s="256">
        <v>95</v>
      </c>
      <c r="F36" s="203">
        <f>E36*'Прайс-лист'!I3*(1-'Прайс-лист'!$E$3)</f>
        <v>2432</v>
      </c>
      <c r="G36" s="205">
        <v>0</v>
      </c>
      <c r="H36" s="204">
        <f t="shared" si="0"/>
        <v>0</v>
      </c>
    </row>
    <row r="37" spans="2:10" ht="15.75" customHeight="1" outlineLevel="1">
      <c r="B37" s="284">
        <v>2934</v>
      </c>
      <c r="C37" s="211" t="s">
        <v>67</v>
      </c>
      <c r="D37" s="211"/>
      <c r="E37" s="256">
        <v>120</v>
      </c>
      <c r="F37" s="203">
        <f>E37*'Прайс-лист'!I3*(1-'Прайс-лист'!$E$3)</f>
        <v>3072</v>
      </c>
      <c r="G37" s="205">
        <v>0</v>
      </c>
      <c r="H37" s="204">
        <f t="shared" si="0"/>
        <v>0</v>
      </c>
    </row>
    <row r="38" spans="2:10" ht="15.75" customHeight="1" outlineLevel="1">
      <c r="B38" s="284">
        <v>2834</v>
      </c>
      <c r="C38" s="211" t="s">
        <v>8</v>
      </c>
      <c r="D38" s="211"/>
      <c r="E38" s="256">
        <v>173</v>
      </c>
      <c r="F38" s="203">
        <f>E38*'Прайс-лист'!I3*(1-'Прайс-лист'!$E$3)</f>
        <v>4428.8</v>
      </c>
      <c r="G38" s="205">
        <v>0</v>
      </c>
      <c r="H38" s="204">
        <f t="shared" si="0"/>
        <v>0</v>
      </c>
    </row>
    <row r="39" spans="2:10" ht="15.75" customHeight="1" outlineLevel="1">
      <c r="B39" s="3"/>
      <c r="C39" s="290"/>
      <c r="D39" s="290"/>
      <c r="E39" s="96"/>
      <c r="F39" s="1"/>
      <c r="G39" s="17" t="s">
        <v>9</v>
      </c>
      <c r="H39" s="95">
        <f>SUM(H25:H38)</f>
        <v>38630.400000000001</v>
      </c>
    </row>
  </sheetData>
  <mergeCells count="42">
    <mergeCell ref="K2:L2"/>
    <mergeCell ref="C9:D9"/>
    <mergeCell ref="C10:D10"/>
    <mergeCell ref="C11:D11"/>
    <mergeCell ref="C12:D12"/>
    <mergeCell ref="C4:D4"/>
    <mergeCell ref="C5:D5"/>
    <mergeCell ref="C6:D6"/>
    <mergeCell ref="C7:D7"/>
    <mergeCell ref="C8:D8"/>
    <mergeCell ref="B2:H2"/>
    <mergeCell ref="B3:H3"/>
    <mergeCell ref="C15:D15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C13:D13"/>
    <mergeCell ref="F14:H14"/>
    <mergeCell ref="F15:H15"/>
    <mergeCell ref="C14:D14"/>
    <mergeCell ref="C27:H27"/>
    <mergeCell ref="C19:D19"/>
    <mergeCell ref="C20:D20"/>
    <mergeCell ref="F22:H22"/>
    <mergeCell ref="C22:D22"/>
    <mergeCell ref="F16:H16"/>
    <mergeCell ref="F17:H17"/>
    <mergeCell ref="F18:H18"/>
    <mergeCell ref="C21:D21"/>
    <mergeCell ref="F19:H19"/>
    <mergeCell ref="F20:H20"/>
    <mergeCell ref="F21:H21"/>
    <mergeCell ref="C17:D17"/>
    <mergeCell ref="C18:D18"/>
    <mergeCell ref="C16:D16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zoomScaleNormal="100" workbookViewId="0">
      <pane ySplit="2" topLeftCell="A3" activePane="bottomLeft" state="frozen"/>
      <selection pane="bottomLeft" activeCell="C53" sqref="C53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0.71093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0" width="9.140625" style="178" hidden="1" customWidth="1" outlineLevel="1"/>
    <col min="11" max="11" width="9.140625" style="178" collapsed="1"/>
    <col min="12" max="14" width="9.140625" style="178"/>
    <col min="15" max="15" width="19.5703125" style="66" bestFit="1" customWidth="1"/>
    <col min="16" max="16384" width="9.140625" style="178"/>
  </cols>
  <sheetData>
    <row r="2" spans="2:12" ht="15.75" customHeight="1">
      <c r="B2" s="322" t="s">
        <v>224</v>
      </c>
      <c r="C2" s="322"/>
      <c r="D2" s="322"/>
      <c r="E2" s="322"/>
      <c r="F2" s="322"/>
      <c r="G2" s="322"/>
      <c r="H2" s="322"/>
      <c r="K2" s="321" t="s">
        <v>430</v>
      </c>
      <c r="L2" s="321"/>
    </row>
    <row r="3" spans="2:12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2" ht="15.75" hidden="1" customHeight="1" outlineLevel="1">
      <c r="B4" s="187"/>
      <c r="C4" s="325" t="s">
        <v>16</v>
      </c>
      <c r="D4" s="325"/>
      <c r="E4" s="188"/>
      <c r="F4" s="320">
        <v>300</v>
      </c>
      <c r="G4" s="320"/>
      <c r="H4" s="320"/>
    </row>
    <row r="5" spans="2:12" ht="15.75" hidden="1" customHeight="1" outlineLevel="1">
      <c r="B5" s="187"/>
      <c r="C5" s="325" t="s">
        <v>17</v>
      </c>
      <c r="D5" s="325"/>
      <c r="E5" s="188"/>
      <c r="F5" s="320">
        <v>205</v>
      </c>
      <c r="G5" s="320"/>
      <c r="H5" s="320"/>
    </row>
    <row r="6" spans="2:12" ht="15.75" hidden="1" customHeight="1" outlineLevel="1">
      <c r="B6" s="187"/>
      <c r="C6" s="325" t="s">
        <v>18</v>
      </c>
      <c r="D6" s="325"/>
      <c r="E6" s="188"/>
      <c r="F6" s="320">
        <v>165</v>
      </c>
      <c r="G6" s="320"/>
      <c r="H6" s="320"/>
    </row>
    <row r="7" spans="2:12" ht="15.75" hidden="1" customHeight="1" outlineLevel="1">
      <c r="B7" s="187"/>
      <c r="C7" s="325" t="s">
        <v>19</v>
      </c>
      <c r="D7" s="325"/>
      <c r="E7" s="188"/>
      <c r="F7" s="320">
        <v>78</v>
      </c>
      <c r="G7" s="320"/>
      <c r="H7" s="320"/>
    </row>
    <row r="8" spans="2:12" ht="15.75" hidden="1" customHeight="1" outlineLevel="1">
      <c r="B8" s="187"/>
      <c r="C8" s="325" t="s">
        <v>20</v>
      </c>
      <c r="D8" s="325"/>
      <c r="E8" s="188"/>
      <c r="F8" s="320">
        <v>43</v>
      </c>
      <c r="G8" s="320"/>
      <c r="H8" s="320"/>
    </row>
    <row r="9" spans="2:12" ht="15.75" hidden="1" customHeight="1" outlineLevel="1">
      <c r="B9" s="187"/>
      <c r="C9" s="325" t="s">
        <v>36</v>
      </c>
      <c r="D9" s="325"/>
      <c r="E9" s="188"/>
      <c r="F9" s="320">
        <v>33</v>
      </c>
      <c r="G9" s="320"/>
      <c r="H9" s="320"/>
    </row>
    <row r="10" spans="2:12" ht="15.75" hidden="1" customHeight="1" outlineLevel="1">
      <c r="B10" s="187"/>
      <c r="C10" s="325" t="s">
        <v>21</v>
      </c>
      <c r="D10" s="325"/>
      <c r="E10" s="188"/>
      <c r="F10" s="320">
        <v>520</v>
      </c>
      <c r="G10" s="320"/>
      <c r="H10" s="320"/>
    </row>
    <row r="11" spans="2:12" ht="15.75" hidden="1" customHeight="1" outlineLevel="1">
      <c r="B11" s="187"/>
      <c r="C11" s="325" t="s">
        <v>22</v>
      </c>
      <c r="D11" s="325"/>
      <c r="E11" s="188"/>
      <c r="F11" s="320">
        <v>4</v>
      </c>
      <c r="G11" s="320"/>
      <c r="H11" s="320"/>
    </row>
    <row r="12" spans="2:12" ht="15.75" hidden="1" customHeight="1" outlineLevel="1">
      <c r="B12" s="187"/>
      <c r="C12" s="325" t="s">
        <v>23</v>
      </c>
      <c r="D12" s="325"/>
      <c r="E12" s="188"/>
      <c r="F12" s="320" t="s">
        <v>216</v>
      </c>
      <c r="G12" s="320"/>
      <c r="H12" s="320"/>
    </row>
    <row r="13" spans="2:12" ht="15.75" hidden="1" customHeight="1" outlineLevel="1">
      <c r="B13" s="187"/>
      <c r="C13" s="325" t="s">
        <v>24</v>
      </c>
      <c r="D13" s="325"/>
      <c r="E13" s="188"/>
      <c r="F13" s="320">
        <v>10</v>
      </c>
      <c r="G13" s="320"/>
      <c r="H13" s="320"/>
    </row>
    <row r="14" spans="2:12" ht="15.75" hidden="1" customHeight="1" outlineLevel="1">
      <c r="B14" s="187"/>
      <c r="C14" s="325" t="s">
        <v>25</v>
      </c>
      <c r="D14" s="325"/>
      <c r="E14" s="188"/>
      <c r="F14" s="320">
        <v>15</v>
      </c>
      <c r="G14" s="320"/>
      <c r="H14" s="320"/>
    </row>
    <row r="15" spans="2:12" ht="15.75" hidden="1" customHeight="1" outlineLevel="1">
      <c r="B15" s="187"/>
      <c r="C15" s="325" t="s">
        <v>26</v>
      </c>
      <c r="D15" s="325"/>
      <c r="E15" s="188"/>
      <c r="F15" s="320">
        <v>50</v>
      </c>
      <c r="G15" s="320"/>
      <c r="H15" s="320"/>
    </row>
    <row r="16" spans="2:12" ht="15.75" hidden="1" customHeight="1" outlineLevel="1">
      <c r="B16" s="187"/>
      <c r="C16" s="325" t="s">
        <v>27</v>
      </c>
      <c r="D16" s="325"/>
      <c r="E16" s="188"/>
      <c r="F16" s="320">
        <v>381</v>
      </c>
      <c r="G16" s="320"/>
      <c r="H16" s="320"/>
    </row>
    <row r="17" spans="2:10" ht="15.75" hidden="1" customHeight="1" outlineLevel="1">
      <c r="B17" s="187"/>
      <c r="C17" s="325" t="s">
        <v>28</v>
      </c>
      <c r="D17" s="325"/>
      <c r="E17" s="188"/>
      <c r="F17" s="320" t="s">
        <v>219</v>
      </c>
      <c r="G17" s="320"/>
      <c r="H17" s="320"/>
    </row>
    <row r="18" spans="2:10" ht="31.5" hidden="1" customHeight="1" outlineLevel="1">
      <c r="B18" s="187"/>
      <c r="C18" s="325" t="s">
        <v>30</v>
      </c>
      <c r="D18" s="325"/>
      <c r="E18" s="188"/>
      <c r="F18" s="320" t="s">
        <v>217</v>
      </c>
      <c r="G18" s="320"/>
      <c r="H18" s="320"/>
    </row>
    <row r="19" spans="2:10" ht="15.75" hidden="1" customHeight="1" outlineLevel="1">
      <c r="B19" s="187"/>
      <c r="C19" s="325" t="s">
        <v>37</v>
      </c>
      <c r="D19" s="325"/>
      <c r="E19" s="188"/>
      <c r="F19" s="320" t="s">
        <v>49</v>
      </c>
      <c r="G19" s="320"/>
      <c r="H19" s="320"/>
    </row>
    <row r="20" spans="2:10" ht="15.75" hidden="1" customHeight="1" outlineLevel="1">
      <c r="B20" s="187"/>
      <c r="C20" s="324" t="s">
        <v>33</v>
      </c>
      <c r="D20" s="324"/>
      <c r="E20" s="188"/>
      <c r="F20" s="320" t="s">
        <v>204</v>
      </c>
      <c r="G20" s="320"/>
      <c r="H20" s="320"/>
    </row>
    <row r="21" spans="2:10" ht="15.75" hidden="1" customHeight="1" outlineLevel="1">
      <c r="B21" s="187"/>
      <c r="C21" s="324" t="s">
        <v>35</v>
      </c>
      <c r="D21" s="324"/>
      <c r="E21" s="188"/>
      <c r="F21" s="320">
        <v>38</v>
      </c>
      <c r="G21" s="320"/>
      <c r="H21" s="320"/>
    </row>
    <row r="22" spans="2:10" ht="15.75" customHeight="1" collapsed="1">
      <c r="B22" s="57"/>
      <c r="C22" s="60"/>
      <c r="D22" s="60"/>
      <c r="E22" s="98"/>
      <c r="F22" s="60"/>
      <c r="G22" s="60"/>
      <c r="H22" s="59"/>
    </row>
    <row r="23" spans="2:10" ht="15.75" customHeight="1" outlineLevel="1">
      <c r="B23" s="227" t="s">
        <v>39</v>
      </c>
      <c r="C23" s="228" t="s">
        <v>44</v>
      </c>
      <c r="D23" s="228"/>
      <c r="E23" s="229" t="s">
        <v>1</v>
      </c>
      <c r="F23" s="228" t="s">
        <v>1</v>
      </c>
      <c r="G23" s="228" t="s">
        <v>40</v>
      </c>
      <c r="H23" s="230" t="s">
        <v>41</v>
      </c>
    </row>
    <row r="24" spans="2:10" ht="15.75" customHeight="1" outlineLevel="1">
      <c r="B24" s="289">
        <v>1251</v>
      </c>
      <c r="C24" s="280" t="s">
        <v>231</v>
      </c>
      <c r="D24" s="280"/>
      <c r="E24" s="202">
        <v>1614</v>
      </c>
      <c r="F24" s="203">
        <f>E24*'Прайс-лист'!I3*(1-'Прайс-лист'!$E$3)</f>
        <v>41318.400000000001</v>
      </c>
      <c r="G24" s="289"/>
      <c r="H24" s="204">
        <f>F24</f>
        <v>41318.400000000001</v>
      </c>
    </row>
    <row r="25" spans="2:10" ht="15.75" hidden="1" customHeight="1" outlineLevel="2">
      <c r="B25" s="214"/>
      <c r="C25" s="17" t="s">
        <v>343</v>
      </c>
      <c r="D25" s="17"/>
      <c r="E25" s="17"/>
      <c r="F25" s="17"/>
      <c r="G25" s="17"/>
      <c r="H25" s="17"/>
    </row>
    <row r="26" spans="2:10" ht="276" hidden="1" customHeight="1" outlineLevel="2">
      <c r="B26" s="206"/>
      <c r="C26" s="319" t="s">
        <v>603</v>
      </c>
      <c r="D26" s="319"/>
      <c r="E26" s="319"/>
      <c r="F26" s="319"/>
      <c r="G26" s="319"/>
      <c r="H26" s="319"/>
    </row>
    <row r="27" spans="2:10" ht="15.75" customHeight="1" outlineLevel="1" collapsed="1">
      <c r="C27" s="17" t="s">
        <v>381</v>
      </c>
      <c r="D27" s="17"/>
      <c r="E27" s="17"/>
      <c r="F27" s="17"/>
      <c r="G27" s="17"/>
      <c r="H27" s="17"/>
    </row>
    <row r="28" spans="2:10" ht="15.75" customHeight="1" outlineLevel="1">
      <c r="B28" s="289"/>
      <c r="C28" s="281" t="s">
        <v>479</v>
      </c>
      <c r="D28" s="268" t="s">
        <v>281</v>
      </c>
      <c r="E28" s="256">
        <v>23</v>
      </c>
      <c r="F28" s="204">
        <f>E28*'Прайс-лист'!I3*(1-'Прайс-лист'!$E$3)</f>
        <v>588.80000000000007</v>
      </c>
      <c r="G28" s="205">
        <v>0</v>
      </c>
      <c r="H28" s="276">
        <f>F28*G28</f>
        <v>0</v>
      </c>
      <c r="J28" s="123" t="s">
        <v>281</v>
      </c>
    </row>
    <row r="29" spans="2:10" ht="15.75" customHeight="1" outlineLevel="1">
      <c r="C29" s="219" t="s">
        <v>4</v>
      </c>
      <c r="D29" s="219"/>
      <c r="E29" s="219"/>
      <c r="F29" s="219"/>
      <c r="G29" s="219"/>
      <c r="H29" s="219"/>
      <c r="J29" s="127" t="s">
        <v>478</v>
      </c>
    </row>
    <row r="30" spans="2:10" ht="15.75" customHeight="1" outlineLevel="1">
      <c r="B30" s="284">
        <v>4144</v>
      </c>
      <c r="C30" s="211" t="s">
        <v>428</v>
      </c>
      <c r="D30" s="211"/>
      <c r="E30" s="256">
        <v>23</v>
      </c>
      <c r="F30" s="203">
        <f>E30*'Прайс-лист'!I3*(1-'Прайс-лист'!$E$3)</f>
        <v>588.80000000000007</v>
      </c>
      <c r="G30" s="205">
        <v>0</v>
      </c>
      <c r="H30" s="204">
        <f t="shared" ref="H30:H37" si="0">F30*G30</f>
        <v>0</v>
      </c>
      <c r="J30" s="123" t="s">
        <v>475</v>
      </c>
    </row>
    <row r="31" spans="2:10" ht="15.75" customHeight="1" outlineLevel="1">
      <c r="B31" s="284">
        <v>2401</v>
      </c>
      <c r="C31" s="211" t="s">
        <v>46</v>
      </c>
      <c r="D31" s="211"/>
      <c r="E31" s="256">
        <v>141</v>
      </c>
      <c r="F31" s="203">
        <f>E31*'Прайс-лист'!I3*(1-'Прайс-лист'!$E$3)</f>
        <v>3609.6000000000004</v>
      </c>
      <c r="G31" s="205">
        <v>0</v>
      </c>
      <c r="H31" s="204">
        <f t="shared" si="0"/>
        <v>0</v>
      </c>
      <c r="J31" s="130" t="s">
        <v>476</v>
      </c>
    </row>
    <row r="32" spans="2:10" ht="15.75" customHeight="1" outlineLevel="1">
      <c r="B32" s="284">
        <v>2347</v>
      </c>
      <c r="C32" s="211" t="s">
        <v>11</v>
      </c>
      <c r="D32" s="211"/>
      <c r="E32" s="256">
        <v>86</v>
      </c>
      <c r="F32" s="203">
        <f>E32*'Прайс-лист'!I3*(1-'Прайс-лист'!$E$3)</f>
        <v>2201.6</v>
      </c>
      <c r="G32" s="205">
        <v>0</v>
      </c>
      <c r="H32" s="204">
        <f t="shared" si="0"/>
        <v>0</v>
      </c>
      <c r="J32" s="124" t="s">
        <v>481</v>
      </c>
    </row>
    <row r="33" spans="2:10" ht="15.75" customHeight="1" outlineLevel="1">
      <c r="B33" s="284">
        <v>2342</v>
      </c>
      <c r="C33" s="211" t="s">
        <v>65</v>
      </c>
      <c r="D33" s="211"/>
      <c r="E33" s="256">
        <v>62</v>
      </c>
      <c r="F33" s="203">
        <f>E33*'Прайс-лист'!I3*(1-'Прайс-лист'!$E$3)</f>
        <v>1587.2</v>
      </c>
      <c r="G33" s="205">
        <v>0</v>
      </c>
      <c r="H33" s="204">
        <f t="shared" si="0"/>
        <v>0</v>
      </c>
      <c r="J33" s="156" t="s">
        <v>352</v>
      </c>
    </row>
    <row r="34" spans="2:10" ht="15.75" customHeight="1" outlineLevel="1">
      <c r="B34" s="284">
        <v>2343</v>
      </c>
      <c r="C34" s="211" t="s">
        <v>66</v>
      </c>
      <c r="D34" s="211"/>
      <c r="E34" s="256">
        <v>62</v>
      </c>
      <c r="F34" s="203">
        <f>E34*'Прайс-лист'!I3*(1-'Прайс-лист'!$E$3)</f>
        <v>1587.2</v>
      </c>
      <c r="G34" s="205">
        <v>0</v>
      </c>
      <c r="H34" s="204">
        <f t="shared" si="0"/>
        <v>0</v>
      </c>
      <c r="J34" s="156" t="s">
        <v>480</v>
      </c>
    </row>
    <row r="35" spans="2:10" ht="15.75" customHeight="1" outlineLevel="1">
      <c r="B35" s="284">
        <v>2933</v>
      </c>
      <c r="C35" s="211" t="s">
        <v>6</v>
      </c>
      <c r="D35" s="211"/>
      <c r="E35" s="256">
        <v>95</v>
      </c>
      <c r="F35" s="203">
        <f>E35*'Прайс-лист'!I3*(1-'Прайс-лист'!$E$3)</f>
        <v>2432</v>
      </c>
      <c r="G35" s="205">
        <v>0</v>
      </c>
      <c r="H35" s="204">
        <f t="shared" si="0"/>
        <v>0</v>
      </c>
    </row>
    <row r="36" spans="2:10" ht="15.75" customHeight="1" outlineLevel="1">
      <c r="B36" s="284">
        <v>2934</v>
      </c>
      <c r="C36" s="211" t="s">
        <v>67</v>
      </c>
      <c r="D36" s="211"/>
      <c r="E36" s="256">
        <v>120</v>
      </c>
      <c r="F36" s="203">
        <f>E36*'Прайс-лист'!I3*(1-'Прайс-лист'!$E$3)</f>
        <v>3072</v>
      </c>
      <c r="G36" s="205">
        <v>0</v>
      </c>
      <c r="H36" s="204">
        <f t="shared" si="0"/>
        <v>0</v>
      </c>
    </row>
    <row r="37" spans="2:10" ht="15.75" customHeight="1" outlineLevel="1">
      <c r="B37" s="284">
        <v>2834</v>
      </c>
      <c r="C37" s="211" t="s">
        <v>8</v>
      </c>
      <c r="D37" s="211"/>
      <c r="E37" s="256">
        <v>173</v>
      </c>
      <c r="F37" s="203">
        <f>E37*'Прайс-лист'!I3*(1-'Прайс-лист'!$E$3)</f>
        <v>4428.8</v>
      </c>
      <c r="G37" s="205">
        <v>0</v>
      </c>
      <c r="H37" s="204">
        <f t="shared" si="0"/>
        <v>0</v>
      </c>
    </row>
    <row r="38" spans="2:10" ht="15.75" customHeight="1" outlineLevel="1">
      <c r="B38" s="3"/>
      <c r="C38" s="290"/>
      <c r="D38" s="290"/>
      <c r="E38" s="96"/>
      <c r="F38" s="1"/>
      <c r="G38" s="17" t="s">
        <v>9</v>
      </c>
      <c r="H38" s="95">
        <f>SUM(H24:H37)</f>
        <v>41318.400000000001</v>
      </c>
    </row>
  </sheetData>
  <mergeCells count="40">
    <mergeCell ref="C11:D11"/>
    <mergeCell ref="F21:H21"/>
    <mergeCell ref="K2:L2"/>
    <mergeCell ref="C17:D17"/>
    <mergeCell ref="C18:D18"/>
    <mergeCell ref="C19:D19"/>
    <mergeCell ref="C20:D20"/>
    <mergeCell ref="B2:H2"/>
    <mergeCell ref="C4:D4"/>
    <mergeCell ref="C12:D12"/>
    <mergeCell ref="C13:D13"/>
    <mergeCell ref="C14:D14"/>
    <mergeCell ref="C5:D5"/>
    <mergeCell ref="C6:D6"/>
    <mergeCell ref="C7:D7"/>
    <mergeCell ref="C8:D8"/>
    <mergeCell ref="F8:H8"/>
    <mergeCell ref="F9:H9"/>
    <mergeCell ref="B3:H3"/>
    <mergeCell ref="F4:H4"/>
    <mergeCell ref="F5:H5"/>
    <mergeCell ref="F6:H6"/>
    <mergeCell ref="F7:H7"/>
    <mergeCell ref="C9:D9"/>
    <mergeCell ref="C26:H26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F19:H19"/>
    <mergeCell ref="F20:H20"/>
    <mergeCell ref="C21:D21"/>
    <mergeCell ref="C16:D16"/>
    <mergeCell ref="C15:D15"/>
    <mergeCell ref="C10:D10"/>
  </mergeCells>
  <dataValidations count="1">
    <dataValidation type="list" allowBlank="1" showInputMessage="1" showErrorMessage="1" sqref="D28">
      <formula1>$J$28:$J$34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7"/>
  <sheetViews>
    <sheetView showGridLines="0" zoomScaleNormal="100" zoomScaleSheetLayoutView="100" workbookViewId="0">
      <pane ySplit="2" topLeftCell="A3" activePane="bottomLeft" state="frozen"/>
      <selection pane="bottomLeft" activeCell="C49" sqref="C49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0.71093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0" width="9.140625" style="178" hidden="1" customWidth="1" outlineLevel="1"/>
    <col min="11" max="11" width="9.140625" style="178" collapsed="1"/>
    <col min="12" max="14" width="9.140625" style="178"/>
    <col min="15" max="15" width="19.5703125" style="66" bestFit="1" customWidth="1"/>
    <col min="16" max="16384" width="9.140625" style="178"/>
  </cols>
  <sheetData>
    <row r="2" spans="2:12" ht="15.75" customHeight="1">
      <c r="B2" s="322" t="s">
        <v>220</v>
      </c>
      <c r="C2" s="322"/>
      <c r="D2" s="322"/>
      <c r="E2" s="322"/>
      <c r="F2" s="322"/>
      <c r="G2" s="322"/>
      <c r="H2" s="322"/>
      <c r="K2" s="321" t="s">
        <v>430</v>
      </c>
      <c r="L2" s="321"/>
    </row>
    <row r="3" spans="2:12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2" ht="15.75" hidden="1" customHeight="1" outlineLevel="1">
      <c r="B4" s="187"/>
      <c r="C4" s="325" t="s">
        <v>16</v>
      </c>
      <c r="D4" s="325"/>
      <c r="E4" s="188"/>
      <c r="F4" s="320">
        <v>270</v>
      </c>
      <c r="G4" s="320"/>
      <c r="H4" s="320"/>
    </row>
    <row r="5" spans="2:12" ht="15.75" hidden="1" customHeight="1" outlineLevel="1">
      <c r="B5" s="187"/>
      <c r="C5" s="325" t="s">
        <v>17</v>
      </c>
      <c r="D5" s="325"/>
      <c r="E5" s="188"/>
      <c r="F5" s="320">
        <v>187</v>
      </c>
      <c r="G5" s="320"/>
      <c r="H5" s="320"/>
    </row>
    <row r="6" spans="2:12" ht="15.75" hidden="1" customHeight="1" outlineLevel="1">
      <c r="B6" s="187"/>
      <c r="C6" s="325" t="s">
        <v>18</v>
      </c>
      <c r="D6" s="325"/>
      <c r="E6" s="188"/>
      <c r="F6" s="320">
        <v>155</v>
      </c>
      <c r="G6" s="320"/>
      <c r="H6" s="320"/>
    </row>
    <row r="7" spans="2:12" ht="15.75" hidden="1" customHeight="1" outlineLevel="1">
      <c r="B7" s="187"/>
      <c r="C7" s="325" t="s">
        <v>19</v>
      </c>
      <c r="D7" s="325"/>
      <c r="E7" s="188"/>
      <c r="F7" s="320">
        <v>73</v>
      </c>
      <c r="G7" s="320"/>
      <c r="H7" s="320"/>
    </row>
    <row r="8" spans="2:12" ht="15.75" hidden="1" customHeight="1" outlineLevel="1">
      <c r="B8" s="187"/>
      <c r="C8" s="325" t="s">
        <v>20</v>
      </c>
      <c r="D8" s="325"/>
      <c r="E8" s="188"/>
      <c r="F8" s="320">
        <v>40</v>
      </c>
      <c r="G8" s="320"/>
      <c r="H8" s="320"/>
    </row>
    <row r="9" spans="2:12" ht="15.75" hidden="1" customHeight="1" outlineLevel="1">
      <c r="B9" s="187"/>
      <c r="C9" s="325" t="s">
        <v>36</v>
      </c>
      <c r="D9" s="325"/>
      <c r="E9" s="188"/>
      <c r="F9" s="320">
        <v>45</v>
      </c>
      <c r="G9" s="320"/>
      <c r="H9" s="320"/>
    </row>
    <row r="10" spans="2:12" ht="15.75" hidden="1" customHeight="1" outlineLevel="1">
      <c r="B10" s="187"/>
      <c r="C10" s="325" t="s">
        <v>21</v>
      </c>
      <c r="D10" s="325"/>
      <c r="E10" s="188"/>
      <c r="F10" s="320">
        <v>400</v>
      </c>
      <c r="G10" s="320"/>
      <c r="H10" s="320"/>
    </row>
    <row r="11" spans="2:12" ht="15.75" hidden="1" customHeight="1" outlineLevel="1">
      <c r="B11" s="187"/>
      <c r="C11" s="325" t="s">
        <v>22</v>
      </c>
      <c r="D11" s="325"/>
      <c r="E11" s="188"/>
      <c r="F11" s="320">
        <v>3</v>
      </c>
      <c r="G11" s="320"/>
      <c r="H11" s="320"/>
    </row>
    <row r="12" spans="2:12" ht="15.75" hidden="1" customHeight="1" outlineLevel="1">
      <c r="B12" s="187"/>
      <c r="C12" s="325" t="s">
        <v>23</v>
      </c>
      <c r="D12" s="325"/>
      <c r="E12" s="188"/>
      <c r="F12" s="320" t="s">
        <v>212</v>
      </c>
      <c r="G12" s="320"/>
      <c r="H12" s="320"/>
    </row>
    <row r="13" spans="2:12" ht="15.75" hidden="1" customHeight="1" outlineLevel="1">
      <c r="B13" s="187"/>
      <c r="C13" s="325" t="s">
        <v>24</v>
      </c>
      <c r="D13" s="325"/>
      <c r="E13" s="188"/>
      <c r="F13" s="320">
        <v>6</v>
      </c>
      <c r="G13" s="320"/>
      <c r="H13" s="320"/>
    </row>
    <row r="14" spans="2:12" ht="15.75" hidden="1" customHeight="1" outlineLevel="1">
      <c r="B14" s="187"/>
      <c r="C14" s="325" t="s">
        <v>25</v>
      </c>
      <c r="D14" s="325"/>
      <c r="E14" s="188"/>
      <c r="F14" s="320">
        <v>10</v>
      </c>
      <c r="G14" s="320"/>
      <c r="H14" s="320"/>
    </row>
    <row r="15" spans="2:12" ht="15.75" hidden="1" customHeight="1" outlineLevel="1">
      <c r="B15" s="187"/>
      <c r="C15" s="325" t="s">
        <v>26</v>
      </c>
      <c r="D15" s="325"/>
      <c r="E15" s="188"/>
      <c r="F15" s="320">
        <v>45</v>
      </c>
      <c r="G15" s="320"/>
      <c r="H15" s="320"/>
    </row>
    <row r="16" spans="2:12" ht="15.75" hidden="1" customHeight="1" outlineLevel="1">
      <c r="B16" s="187"/>
      <c r="C16" s="325" t="s">
        <v>27</v>
      </c>
      <c r="D16" s="325"/>
      <c r="E16" s="188"/>
      <c r="F16" s="320">
        <v>381</v>
      </c>
      <c r="G16" s="320"/>
      <c r="H16" s="320"/>
    </row>
    <row r="17" spans="2:15" ht="15.75" hidden="1" customHeight="1" outlineLevel="1">
      <c r="B17" s="187"/>
      <c r="C17" s="325" t="s">
        <v>28</v>
      </c>
      <c r="D17" s="325"/>
      <c r="E17" s="188"/>
      <c r="F17" s="320" t="s">
        <v>219</v>
      </c>
      <c r="G17" s="320"/>
      <c r="H17" s="320"/>
    </row>
    <row r="18" spans="2:15" ht="14.25" hidden="1" outlineLevel="1">
      <c r="B18" s="187"/>
      <c r="C18" s="325" t="s">
        <v>30</v>
      </c>
      <c r="D18" s="325"/>
      <c r="E18" s="188"/>
      <c r="F18" s="320" t="s">
        <v>214</v>
      </c>
      <c r="G18" s="320"/>
      <c r="H18" s="320"/>
    </row>
    <row r="19" spans="2:15" ht="15.75" hidden="1" customHeight="1" outlineLevel="1">
      <c r="B19" s="187"/>
      <c r="C19" s="325" t="s">
        <v>37</v>
      </c>
      <c r="D19" s="325"/>
      <c r="E19" s="188"/>
      <c r="F19" s="320" t="s">
        <v>32</v>
      </c>
      <c r="G19" s="320"/>
      <c r="H19" s="320"/>
    </row>
    <row r="20" spans="2:15" ht="15.75" hidden="1" customHeight="1" outlineLevel="1">
      <c r="B20" s="187"/>
      <c r="C20" s="324" t="s">
        <v>33</v>
      </c>
      <c r="D20" s="324"/>
      <c r="E20" s="188"/>
      <c r="F20" s="320" t="s">
        <v>204</v>
      </c>
      <c r="G20" s="320"/>
      <c r="H20" s="320"/>
    </row>
    <row r="21" spans="2:15" ht="15.75" hidden="1" customHeight="1" outlineLevel="1">
      <c r="B21" s="187"/>
      <c r="C21" s="324" t="s">
        <v>35</v>
      </c>
      <c r="D21" s="324"/>
      <c r="E21" s="188"/>
      <c r="F21" s="320">
        <v>49</v>
      </c>
      <c r="G21" s="320"/>
      <c r="H21" s="320"/>
    </row>
    <row r="22" spans="2:15" ht="15.75" customHeight="1" collapsed="1">
      <c r="B22" s="57"/>
      <c r="C22" s="60"/>
      <c r="D22" s="60"/>
      <c r="E22" s="98"/>
      <c r="F22" s="60"/>
      <c r="G22" s="60"/>
      <c r="H22" s="59"/>
    </row>
    <row r="23" spans="2:15" ht="15.75" customHeight="1" outlineLevel="1">
      <c r="B23" s="227" t="s">
        <v>39</v>
      </c>
      <c r="C23" s="228" t="s">
        <v>44</v>
      </c>
      <c r="D23" s="228"/>
      <c r="E23" s="229" t="s">
        <v>1</v>
      </c>
      <c r="F23" s="228" t="s">
        <v>1</v>
      </c>
      <c r="G23" s="228" t="s">
        <v>40</v>
      </c>
      <c r="H23" s="230" t="s">
        <v>41</v>
      </c>
    </row>
    <row r="24" spans="2:15" ht="15.75" customHeight="1" outlineLevel="1">
      <c r="B24" s="289">
        <v>1240</v>
      </c>
      <c r="C24" s="280" t="s">
        <v>232</v>
      </c>
      <c r="D24" s="280"/>
      <c r="E24" s="202">
        <v>1340</v>
      </c>
      <c r="F24" s="203">
        <f>E24*'Прайс-лист'!I3*(1-'Прайс-лист'!$E$3)</f>
        <v>34304</v>
      </c>
      <c r="G24" s="289"/>
      <c r="H24" s="204">
        <f>F24</f>
        <v>34304</v>
      </c>
    </row>
    <row r="25" spans="2:15" ht="15.75" hidden="1" customHeight="1" outlineLevel="2">
      <c r="B25" s="214"/>
      <c r="C25" s="17" t="s">
        <v>343</v>
      </c>
      <c r="D25" s="17"/>
      <c r="E25" s="17"/>
      <c r="F25" s="17"/>
      <c r="G25" s="17"/>
      <c r="H25" s="17"/>
    </row>
    <row r="26" spans="2:15" ht="290.25" hidden="1" customHeight="1" outlineLevel="2">
      <c r="B26" s="206"/>
      <c r="C26" s="319" t="s">
        <v>605</v>
      </c>
      <c r="D26" s="319"/>
      <c r="E26" s="319"/>
      <c r="F26" s="319"/>
      <c r="G26" s="319"/>
      <c r="H26" s="319"/>
    </row>
    <row r="27" spans="2:15" ht="15.75" customHeight="1" outlineLevel="1" collapsed="1">
      <c r="C27" s="17" t="s">
        <v>381</v>
      </c>
      <c r="D27" s="17"/>
      <c r="E27" s="17"/>
      <c r="F27" s="17"/>
      <c r="G27" s="17"/>
      <c r="H27" s="17"/>
    </row>
    <row r="28" spans="2:15" ht="15.75" customHeight="1" outlineLevel="1">
      <c r="B28" s="289"/>
      <c r="C28" s="281" t="s">
        <v>479</v>
      </c>
      <c r="D28" s="268" t="s">
        <v>281</v>
      </c>
      <c r="E28" s="256">
        <v>23</v>
      </c>
      <c r="F28" s="204">
        <f>E28*'Прайс-лист'!I3*(1-'Прайс-лист'!$E$3)</f>
        <v>588.80000000000007</v>
      </c>
      <c r="G28" s="205">
        <v>0</v>
      </c>
      <c r="H28" s="276">
        <f>F28*G28</f>
        <v>0</v>
      </c>
      <c r="J28" s="123" t="s">
        <v>281</v>
      </c>
    </row>
    <row r="29" spans="2:15" ht="15.75" customHeight="1" outlineLevel="1">
      <c r="C29" s="219" t="s">
        <v>4</v>
      </c>
      <c r="D29" s="219"/>
      <c r="E29" s="219"/>
      <c r="F29" s="219"/>
      <c r="G29" s="219"/>
      <c r="H29" s="219"/>
      <c r="J29" s="123" t="s">
        <v>475</v>
      </c>
    </row>
    <row r="30" spans="2:15" ht="15.75" customHeight="1" outlineLevel="1">
      <c r="B30" s="284">
        <v>4144</v>
      </c>
      <c r="C30" s="211" t="s">
        <v>428</v>
      </c>
      <c r="D30" s="211"/>
      <c r="E30" s="256">
        <v>23</v>
      </c>
      <c r="F30" s="203">
        <f>E30*'Прайс-лист'!I3*(1-'Прайс-лист'!$E$3)</f>
        <v>588.80000000000007</v>
      </c>
      <c r="G30" s="205">
        <v>0</v>
      </c>
      <c r="H30" s="204">
        <f t="shared" ref="H30:H36" si="0">F30*G30</f>
        <v>0</v>
      </c>
      <c r="J30" s="130" t="s">
        <v>476</v>
      </c>
    </row>
    <row r="31" spans="2:15" ht="15.75" customHeight="1" outlineLevel="1">
      <c r="B31" s="284">
        <v>2347</v>
      </c>
      <c r="C31" s="211" t="s">
        <v>11</v>
      </c>
      <c r="D31" s="211"/>
      <c r="E31" s="256">
        <v>86</v>
      </c>
      <c r="F31" s="203">
        <f>E31*'Прайс-лист'!I3*(1-'Прайс-лист'!$E$3)</f>
        <v>2201.6</v>
      </c>
      <c r="G31" s="205">
        <v>0</v>
      </c>
      <c r="H31" s="204">
        <f t="shared" si="0"/>
        <v>0</v>
      </c>
      <c r="J31" s="124" t="s">
        <v>481</v>
      </c>
    </row>
    <row r="32" spans="2:15" ht="15.75" customHeight="1" outlineLevel="1">
      <c r="B32" s="284">
        <v>2340</v>
      </c>
      <c r="C32" s="211" t="s">
        <v>65</v>
      </c>
      <c r="D32" s="211"/>
      <c r="E32" s="256">
        <v>52</v>
      </c>
      <c r="F32" s="203">
        <f>E32*'Прайс-лист'!I3*(1-'Прайс-лист'!$E$3)</f>
        <v>1331.2</v>
      </c>
      <c r="G32" s="205">
        <v>0</v>
      </c>
      <c r="H32" s="204">
        <f t="shared" si="0"/>
        <v>0</v>
      </c>
      <c r="O32" s="130"/>
    </row>
    <row r="33" spans="2:15" ht="15.75" customHeight="1" outlineLevel="1">
      <c r="B33" s="284">
        <v>2341</v>
      </c>
      <c r="C33" s="211" t="s">
        <v>66</v>
      </c>
      <c r="D33" s="211"/>
      <c r="E33" s="256">
        <v>57</v>
      </c>
      <c r="F33" s="203">
        <f>E33*'Прайс-лист'!I3*(1-'Прайс-лист'!$E$3)</f>
        <v>1459.2</v>
      </c>
      <c r="G33" s="205">
        <v>0</v>
      </c>
      <c r="H33" s="204">
        <f t="shared" si="0"/>
        <v>0</v>
      </c>
      <c r="J33" s="156"/>
      <c r="O33" s="178"/>
    </row>
    <row r="34" spans="2:15" ht="15.75" customHeight="1" outlineLevel="1">
      <c r="B34" s="284">
        <v>2931</v>
      </c>
      <c r="C34" s="211" t="s">
        <v>6</v>
      </c>
      <c r="D34" s="211"/>
      <c r="E34" s="256">
        <v>87</v>
      </c>
      <c r="F34" s="203">
        <f>E34*'Прайс-лист'!I3*(1-'Прайс-лист'!$E$3)</f>
        <v>2227.2000000000003</v>
      </c>
      <c r="G34" s="205">
        <v>0</v>
      </c>
      <c r="H34" s="204">
        <f t="shared" si="0"/>
        <v>0</v>
      </c>
      <c r="J34" s="156"/>
      <c r="O34" s="127"/>
    </row>
    <row r="35" spans="2:15" ht="15.75" customHeight="1" outlineLevel="1">
      <c r="B35" s="284">
        <v>2932</v>
      </c>
      <c r="C35" s="211" t="s">
        <v>67</v>
      </c>
      <c r="D35" s="211"/>
      <c r="E35" s="256">
        <v>106</v>
      </c>
      <c r="F35" s="203">
        <f>E35*'Прайс-лист'!I3*(1-'Прайс-лист'!$E$3)</f>
        <v>2713.6000000000004</v>
      </c>
      <c r="G35" s="205">
        <v>0</v>
      </c>
      <c r="H35" s="204">
        <f t="shared" si="0"/>
        <v>0</v>
      </c>
    </row>
    <row r="36" spans="2:15" ht="15.75" customHeight="1" outlineLevel="1">
      <c r="B36" s="284">
        <v>2833</v>
      </c>
      <c r="C36" s="211" t="s">
        <v>8</v>
      </c>
      <c r="D36" s="211"/>
      <c r="E36" s="256">
        <v>159</v>
      </c>
      <c r="F36" s="203">
        <f>E36*'Прайс-лист'!I3*(1-'Прайс-лист'!$E$3)</f>
        <v>4070.4</v>
      </c>
      <c r="G36" s="205">
        <v>0</v>
      </c>
      <c r="H36" s="204">
        <f t="shared" si="0"/>
        <v>0</v>
      </c>
    </row>
    <row r="37" spans="2:15" ht="15.75" customHeight="1" outlineLevel="1">
      <c r="B37" s="3"/>
      <c r="C37" s="290"/>
      <c r="D37" s="290"/>
      <c r="E37" s="96"/>
      <c r="F37" s="1"/>
      <c r="G37" s="17" t="s">
        <v>9</v>
      </c>
      <c r="H37" s="95">
        <f>SUM(H24:H36)</f>
        <v>34304</v>
      </c>
    </row>
  </sheetData>
  <mergeCells count="40">
    <mergeCell ref="C20:D20"/>
    <mergeCell ref="C21:D21"/>
    <mergeCell ref="C9:D9"/>
    <mergeCell ref="C10:D10"/>
    <mergeCell ref="C11:D11"/>
    <mergeCell ref="C12:D12"/>
    <mergeCell ref="C13:D13"/>
    <mergeCell ref="C17:D17"/>
    <mergeCell ref="C18:D18"/>
    <mergeCell ref="C19:D19"/>
    <mergeCell ref="B2:H2"/>
    <mergeCell ref="B3:H3"/>
    <mergeCell ref="C14:D14"/>
    <mergeCell ref="K2:L2"/>
    <mergeCell ref="C7:D7"/>
    <mergeCell ref="C8:D8"/>
    <mergeCell ref="C4:D4"/>
    <mergeCell ref="C5:D5"/>
    <mergeCell ref="C6:D6"/>
    <mergeCell ref="F16:H16"/>
    <mergeCell ref="F17:H17"/>
    <mergeCell ref="F18:H18"/>
    <mergeCell ref="C15:D15"/>
    <mergeCell ref="C16:D16"/>
    <mergeCell ref="F19:H19"/>
    <mergeCell ref="F20:H20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</mergeCells>
  <dataValidations count="1">
    <dataValidation type="list" allowBlank="1" showInputMessage="1" showErrorMessage="1" sqref="D28">
      <formula1>$J$28:$J$31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7"/>
  <sheetViews>
    <sheetView showGridLines="0" zoomScaleNormal="100" workbookViewId="0">
      <pane ySplit="2" topLeftCell="A3" activePane="bottomLeft" state="frozen"/>
      <selection pane="bottomLeft" activeCell="C42" sqref="C42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0.71093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0" width="9.140625" style="178" hidden="1" customWidth="1" outlineLevel="1"/>
    <col min="11" max="11" width="9.140625" style="178" collapsed="1"/>
    <col min="12" max="14" width="9.140625" style="178"/>
    <col min="15" max="15" width="19.5703125" style="66" bestFit="1" customWidth="1"/>
    <col min="16" max="16384" width="9.140625" style="178"/>
  </cols>
  <sheetData>
    <row r="2" spans="2:12" ht="15.75" customHeight="1">
      <c r="B2" s="322" t="s">
        <v>221</v>
      </c>
      <c r="C2" s="322"/>
      <c r="D2" s="322"/>
      <c r="E2" s="322"/>
      <c r="F2" s="322"/>
      <c r="G2" s="322"/>
      <c r="H2" s="322"/>
      <c r="K2" s="321" t="s">
        <v>430</v>
      </c>
      <c r="L2" s="321"/>
    </row>
    <row r="3" spans="2:12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2" ht="15.75" hidden="1" customHeight="1" outlineLevel="1">
      <c r="B4" s="187"/>
      <c r="C4" s="325" t="s">
        <v>16</v>
      </c>
      <c r="D4" s="325"/>
      <c r="E4" s="188"/>
      <c r="F4" s="320">
        <v>270</v>
      </c>
      <c r="G4" s="320"/>
      <c r="H4" s="320"/>
    </row>
    <row r="5" spans="2:12" ht="15.75" hidden="1" customHeight="1" outlineLevel="1">
      <c r="B5" s="187"/>
      <c r="C5" s="325" t="s">
        <v>17</v>
      </c>
      <c r="D5" s="325"/>
      <c r="E5" s="188"/>
      <c r="F5" s="320">
        <v>187</v>
      </c>
      <c r="G5" s="320"/>
      <c r="H5" s="320"/>
    </row>
    <row r="6" spans="2:12" ht="15.75" hidden="1" customHeight="1" outlineLevel="1">
      <c r="B6" s="187"/>
      <c r="C6" s="325" t="s">
        <v>18</v>
      </c>
      <c r="D6" s="325"/>
      <c r="E6" s="188"/>
      <c r="F6" s="320">
        <v>155</v>
      </c>
      <c r="G6" s="320"/>
      <c r="H6" s="320"/>
    </row>
    <row r="7" spans="2:12" ht="15.75" hidden="1" customHeight="1" outlineLevel="1">
      <c r="B7" s="187"/>
      <c r="C7" s="325" t="s">
        <v>19</v>
      </c>
      <c r="D7" s="325"/>
      <c r="E7" s="188"/>
      <c r="F7" s="320">
        <v>73</v>
      </c>
      <c r="G7" s="320"/>
      <c r="H7" s="320"/>
    </row>
    <row r="8" spans="2:12" ht="15.75" hidden="1" customHeight="1" outlineLevel="1">
      <c r="B8" s="187"/>
      <c r="C8" s="325" t="s">
        <v>20</v>
      </c>
      <c r="D8" s="325"/>
      <c r="E8" s="188"/>
      <c r="F8" s="320">
        <v>40</v>
      </c>
      <c r="G8" s="320"/>
      <c r="H8" s="320"/>
    </row>
    <row r="9" spans="2:12" ht="15.75" hidden="1" customHeight="1" outlineLevel="1">
      <c r="B9" s="187"/>
      <c r="C9" s="325" t="s">
        <v>36</v>
      </c>
      <c r="D9" s="325"/>
      <c r="E9" s="188"/>
      <c r="F9" s="320">
        <v>32</v>
      </c>
      <c r="G9" s="320"/>
      <c r="H9" s="320"/>
    </row>
    <row r="10" spans="2:12" ht="15.75" hidden="1" customHeight="1" outlineLevel="1">
      <c r="B10" s="187"/>
      <c r="C10" s="325" t="s">
        <v>21</v>
      </c>
      <c r="D10" s="325"/>
      <c r="E10" s="188"/>
      <c r="F10" s="320">
        <v>400</v>
      </c>
      <c r="G10" s="320"/>
      <c r="H10" s="320"/>
    </row>
    <row r="11" spans="2:12" ht="15.75" hidden="1" customHeight="1" outlineLevel="1">
      <c r="B11" s="187"/>
      <c r="C11" s="325" t="s">
        <v>22</v>
      </c>
      <c r="D11" s="325"/>
      <c r="E11" s="188"/>
      <c r="F11" s="320">
        <v>3</v>
      </c>
      <c r="G11" s="320"/>
      <c r="H11" s="320"/>
    </row>
    <row r="12" spans="2:12" ht="15.75" hidden="1" customHeight="1" outlineLevel="1">
      <c r="B12" s="187"/>
      <c r="C12" s="325" t="s">
        <v>23</v>
      </c>
      <c r="D12" s="325"/>
      <c r="E12" s="188"/>
      <c r="F12" s="320" t="s">
        <v>216</v>
      </c>
      <c r="G12" s="320"/>
      <c r="H12" s="320"/>
    </row>
    <row r="13" spans="2:12" ht="15.75" hidden="1" customHeight="1" outlineLevel="1">
      <c r="B13" s="187"/>
      <c r="C13" s="325" t="s">
        <v>24</v>
      </c>
      <c r="D13" s="325"/>
      <c r="E13" s="188"/>
      <c r="F13" s="320">
        <v>6</v>
      </c>
      <c r="G13" s="320"/>
      <c r="H13" s="320"/>
    </row>
    <row r="14" spans="2:12" ht="15.75" hidden="1" customHeight="1" outlineLevel="1">
      <c r="B14" s="187"/>
      <c r="C14" s="325" t="s">
        <v>25</v>
      </c>
      <c r="D14" s="325"/>
      <c r="E14" s="188"/>
      <c r="F14" s="320">
        <v>10</v>
      </c>
      <c r="G14" s="320"/>
      <c r="H14" s="320"/>
    </row>
    <row r="15" spans="2:12" ht="15.75" hidden="1" customHeight="1" outlineLevel="1">
      <c r="B15" s="187"/>
      <c r="C15" s="325" t="s">
        <v>26</v>
      </c>
      <c r="D15" s="325"/>
      <c r="E15" s="188"/>
      <c r="F15" s="320">
        <v>45</v>
      </c>
      <c r="G15" s="320"/>
      <c r="H15" s="320"/>
    </row>
    <row r="16" spans="2:12" ht="15.75" hidden="1" customHeight="1" outlineLevel="1">
      <c r="B16" s="187"/>
      <c r="C16" s="325" t="s">
        <v>27</v>
      </c>
      <c r="D16" s="325"/>
      <c r="E16" s="188"/>
      <c r="F16" s="320">
        <v>381</v>
      </c>
      <c r="G16" s="320"/>
      <c r="H16" s="320"/>
    </row>
    <row r="17" spans="2:15" ht="15.75" hidden="1" customHeight="1" outlineLevel="1">
      <c r="B17" s="187"/>
      <c r="C17" s="325" t="s">
        <v>28</v>
      </c>
      <c r="D17" s="325"/>
      <c r="E17" s="188"/>
      <c r="F17" s="320" t="s">
        <v>219</v>
      </c>
      <c r="G17" s="320"/>
      <c r="H17" s="320"/>
    </row>
    <row r="18" spans="2:15" ht="31.5" hidden="1" customHeight="1" outlineLevel="1">
      <c r="B18" s="187"/>
      <c r="C18" s="325" t="s">
        <v>30</v>
      </c>
      <c r="D18" s="325"/>
      <c r="E18" s="188"/>
      <c r="F18" s="320" t="s">
        <v>217</v>
      </c>
      <c r="G18" s="320"/>
      <c r="H18" s="320"/>
    </row>
    <row r="19" spans="2:15" ht="15.75" hidden="1" customHeight="1" outlineLevel="1">
      <c r="B19" s="187"/>
      <c r="C19" s="325" t="s">
        <v>37</v>
      </c>
      <c r="D19" s="325"/>
      <c r="E19" s="188"/>
      <c r="F19" s="320" t="s">
        <v>32</v>
      </c>
      <c r="G19" s="320"/>
      <c r="H19" s="320"/>
    </row>
    <row r="20" spans="2:15" ht="15.75" hidden="1" customHeight="1" outlineLevel="1">
      <c r="B20" s="187"/>
      <c r="C20" s="324" t="s">
        <v>33</v>
      </c>
      <c r="D20" s="324"/>
      <c r="E20" s="188"/>
      <c r="F20" s="320" t="s">
        <v>204</v>
      </c>
      <c r="G20" s="320"/>
      <c r="H20" s="320"/>
    </row>
    <row r="21" spans="2:15" ht="15.75" hidden="1" customHeight="1" outlineLevel="1">
      <c r="B21" s="187"/>
      <c r="C21" s="324" t="s">
        <v>35</v>
      </c>
      <c r="D21" s="324"/>
      <c r="E21" s="188"/>
      <c r="F21" s="320">
        <v>37</v>
      </c>
      <c r="G21" s="320"/>
      <c r="H21" s="320"/>
    </row>
    <row r="22" spans="2:15" ht="15.75" customHeight="1" collapsed="1">
      <c r="B22" s="190"/>
      <c r="C22" s="195"/>
      <c r="D22" s="195"/>
      <c r="E22" s="196"/>
      <c r="F22" s="3"/>
      <c r="G22" s="3"/>
      <c r="H22" s="197"/>
    </row>
    <row r="23" spans="2:15" ht="15.75" customHeight="1" outlineLevel="1">
      <c r="B23" s="227" t="s">
        <v>39</v>
      </c>
      <c r="C23" s="228" t="s">
        <v>44</v>
      </c>
      <c r="D23" s="228"/>
      <c r="E23" s="229" t="s">
        <v>1</v>
      </c>
      <c r="F23" s="228" t="s">
        <v>1</v>
      </c>
      <c r="G23" s="228" t="s">
        <v>40</v>
      </c>
      <c r="H23" s="230" t="s">
        <v>41</v>
      </c>
    </row>
    <row r="24" spans="2:15" ht="15.75" customHeight="1" outlineLevel="1">
      <c r="B24" s="289">
        <v>1241</v>
      </c>
      <c r="C24" s="280" t="s">
        <v>231</v>
      </c>
      <c r="D24" s="280"/>
      <c r="E24" s="202">
        <v>1447</v>
      </c>
      <c r="F24" s="203">
        <f>E24*'Прайс-лист'!I3*(1-'Прайс-лист'!$E$3)</f>
        <v>37043.200000000004</v>
      </c>
      <c r="G24" s="289"/>
      <c r="H24" s="204">
        <f>F24</f>
        <v>37043.200000000004</v>
      </c>
    </row>
    <row r="25" spans="2:15" ht="15.75" hidden="1" customHeight="1" outlineLevel="2">
      <c r="B25" s="214"/>
      <c r="C25" s="17" t="s">
        <v>343</v>
      </c>
      <c r="D25" s="17"/>
      <c r="E25" s="17"/>
      <c r="F25" s="17"/>
      <c r="G25" s="17"/>
      <c r="H25" s="17"/>
    </row>
    <row r="26" spans="2:15" ht="277.5" hidden="1" customHeight="1" outlineLevel="2">
      <c r="B26" s="206"/>
      <c r="C26" s="319" t="s">
        <v>606</v>
      </c>
      <c r="D26" s="319"/>
      <c r="E26" s="319"/>
      <c r="F26" s="319"/>
      <c r="G26" s="319"/>
      <c r="H26" s="319"/>
    </row>
    <row r="27" spans="2:15" ht="15.75" customHeight="1" outlineLevel="1" collapsed="1">
      <c r="C27" s="17" t="s">
        <v>381</v>
      </c>
      <c r="D27" s="17"/>
      <c r="E27" s="17"/>
      <c r="F27" s="17"/>
      <c r="G27" s="17"/>
      <c r="H27" s="17"/>
    </row>
    <row r="28" spans="2:15" ht="15.75" customHeight="1" outlineLevel="1">
      <c r="B28" s="289"/>
      <c r="C28" s="281" t="s">
        <v>479</v>
      </c>
      <c r="D28" s="268" t="s">
        <v>281</v>
      </c>
      <c r="E28" s="256">
        <v>23</v>
      </c>
      <c r="F28" s="204">
        <f>E28*'Прайс-лист'!I3*(1-'Прайс-лист'!$E$3)</f>
        <v>588.80000000000007</v>
      </c>
      <c r="G28" s="205">
        <v>0</v>
      </c>
      <c r="H28" s="276">
        <f>F28*G28</f>
        <v>0</v>
      </c>
      <c r="J28" s="123" t="s">
        <v>281</v>
      </c>
    </row>
    <row r="29" spans="2:15" ht="15.75" customHeight="1" outlineLevel="1">
      <c r="C29" s="219" t="s">
        <v>4</v>
      </c>
      <c r="D29" s="219"/>
      <c r="E29" s="219"/>
      <c r="F29" s="219"/>
      <c r="G29" s="219"/>
      <c r="H29" s="219"/>
      <c r="J29" s="123" t="s">
        <v>475</v>
      </c>
    </row>
    <row r="30" spans="2:15" ht="15.75" customHeight="1" outlineLevel="1">
      <c r="B30" s="284">
        <v>4144</v>
      </c>
      <c r="C30" s="211" t="s">
        <v>428</v>
      </c>
      <c r="D30" s="211"/>
      <c r="E30" s="256">
        <v>23</v>
      </c>
      <c r="F30" s="203">
        <f>E30*'Прайс-лист'!I3*(1-'Прайс-лист'!$E$3)</f>
        <v>588.80000000000007</v>
      </c>
      <c r="G30" s="205">
        <v>0</v>
      </c>
      <c r="H30" s="204">
        <f t="shared" ref="H30:H36" si="0">F30*G30</f>
        <v>0</v>
      </c>
      <c r="J30" s="130" t="s">
        <v>476</v>
      </c>
    </row>
    <row r="31" spans="2:15" ht="15.75" customHeight="1" outlineLevel="1">
      <c r="B31" s="284">
        <v>2347</v>
      </c>
      <c r="C31" s="211" t="s">
        <v>11</v>
      </c>
      <c r="D31" s="211"/>
      <c r="E31" s="256">
        <v>86</v>
      </c>
      <c r="F31" s="203">
        <f>E31*'Прайс-лист'!I3*(1-'Прайс-лист'!$E$3)</f>
        <v>2201.6</v>
      </c>
      <c r="G31" s="205">
        <v>0</v>
      </c>
      <c r="H31" s="204">
        <f t="shared" si="0"/>
        <v>0</v>
      </c>
      <c r="J31" s="124" t="s">
        <v>481</v>
      </c>
    </row>
    <row r="32" spans="2:15" ht="15.75" customHeight="1" outlineLevel="1">
      <c r="B32" s="284">
        <v>2340</v>
      </c>
      <c r="C32" s="211" t="s">
        <v>65</v>
      </c>
      <c r="D32" s="211"/>
      <c r="E32" s="256">
        <v>52</v>
      </c>
      <c r="F32" s="203">
        <f>E32*'Прайс-лист'!I3*(1-'Прайс-лист'!$E$3)</f>
        <v>1331.2</v>
      </c>
      <c r="G32" s="205">
        <v>0</v>
      </c>
      <c r="H32" s="204">
        <f t="shared" si="0"/>
        <v>0</v>
      </c>
      <c r="O32" s="130"/>
    </row>
    <row r="33" spans="2:15" ht="15.75" customHeight="1" outlineLevel="1">
      <c r="B33" s="284">
        <v>2341</v>
      </c>
      <c r="C33" s="211" t="s">
        <v>66</v>
      </c>
      <c r="D33" s="211"/>
      <c r="E33" s="256">
        <v>57</v>
      </c>
      <c r="F33" s="203">
        <f>E33*'Прайс-лист'!I3*(1-'Прайс-лист'!$E$3)</f>
        <v>1459.2</v>
      </c>
      <c r="G33" s="205">
        <v>0</v>
      </c>
      <c r="H33" s="204">
        <f t="shared" si="0"/>
        <v>0</v>
      </c>
      <c r="O33" s="178"/>
    </row>
    <row r="34" spans="2:15" ht="15.75" customHeight="1" outlineLevel="1">
      <c r="B34" s="284">
        <v>2931</v>
      </c>
      <c r="C34" s="211" t="s">
        <v>6</v>
      </c>
      <c r="D34" s="211"/>
      <c r="E34" s="256">
        <v>87</v>
      </c>
      <c r="F34" s="203">
        <f>E34*'Прайс-лист'!I3*(1-'Прайс-лист'!$E$3)</f>
        <v>2227.2000000000003</v>
      </c>
      <c r="G34" s="205">
        <v>0</v>
      </c>
      <c r="H34" s="204">
        <f t="shared" si="0"/>
        <v>0</v>
      </c>
      <c r="O34" s="127"/>
    </row>
    <row r="35" spans="2:15" ht="15.75" customHeight="1" outlineLevel="1">
      <c r="B35" s="284">
        <v>2932</v>
      </c>
      <c r="C35" s="211" t="s">
        <v>67</v>
      </c>
      <c r="D35" s="211"/>
      <c r="E35" s="256">
        <v>106</v>
      </c>
      <c r="F35" s="203">
        <f>E35*'Прайс-лист'!I3*(1-'Прайс-лист'!$E$3)</f>
        <v>2713.6000000000004</v>
      </c>
      <c r="G35" s="205">
        <v>0</v>
      </c>
      <c r="H35" s="204">
        <f t="shared" si="0"/>
        <v>0</v>
      </c>
    </row>
    <row r="36" spans="2:15" ht="15.75" customHeight="1" outlineLevel="1">
      <c r="B36" s="284">
        <v>2833</v>
      </c>
      <c r="C36" s="211" t="s">
        <v>8</v>
      </c>
      <c r="D36" s="211"/>
      <c r="E36" s="256">
        <v>159</v>
      </c>
      <c r="F36" s="203">
        <f>E36*'Прайс-лист'!I3*(1-'Прайс-лист'!$E$3)</f>
        <v>4070.4</v>
      </c>
      <c r="G36" s="205">
        <v>0</v>
      </c>
      <c r="H36" s="204">
        <f t="shared" si="0"/>
        <v>0</v>
      </c>
    </row>
    <row r="37" spans="2:15" ht="15.75" customHeight="1" outlineLevel="1">
      <c r="B37" s="3"/>
      <c r="C37" s="290"/>
      <c r="D37" s="290"/>
      <c r="E37" s="96"/>
      <c r="F37" s="1"/>
      <c r="G37" s="17" t="s">
        <v>9</v>
      </c>
      <c r="H37" s="95">
        <f>SUM(H24:H36)</f>
        <v>37043.200000000004</v>
      </c>
    </row>
  </sheetData>
  <mergeCells count="40">
    <mergeCell ref="C20:D20"/>
    <mergeCell ref="C21:D21"/>
    <mergeCell ref="C19:D19"/>
    <mergeCell ref="C10:D10"/>
    <mergeCell ref="C11:D11"/>
    <mergeCell ref="C12:D12"/>
    <mergeCell ref="C16:D16"/>
    <mergeCell ref="C17:D17"/>
    <mergeCell ref="C18:D18"/>
    <mergeCell ref="F16:H16"/>
    <mergeCell ref="F17:H17"/>
    <mergeCell ref="F18:H18"/>
    <mergeCell ref="K2:L2"/>
    <mergeCell ref="C15:D15"/>
    <mergeCell ref="B2:H2"/>
    <mergeCell ref="B3:H3"/>
    <mergeCell ref="C4:D4"/>
    <mergeCell ref="C5:D5"/>
    <mergeCell ref="C6:D6"/>
    <mergeCell ref="C7:D7"/>
    <mergeCell ref="C8:D8"/>
    <mergeCell ref="C9:D9"/>
    <mergeCell ref="C13:D13"/>
    <mergeCell ref="C14:D14"/>
    <mergeCell ref="F19:H19"/>
    <mergeCell ref="F20:H20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</mergeCells>
  <dataValidations count="1">
    <dataValidation type="list" allowBlank="1" showInputMessage="1" showErrorMessage="1" sqref="D28">
      <formula1>$J$28:$J$31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B2:R67"/>
  <sheetViews>
    <sheetView showGridLines="0" zoomScaleNormal="100" workbookViewId="0">
      <pane ySplit="2" topLeftCell="A3" activePane="bottomLeft" state="frozen"/>
      <selection pane="bottomLeft" activeCell="C57" sqref="C57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1.855468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4" width="15.7109375" style="178" hidden="1" customWidth="1" outlineLevel="1"/>
    <col min="15" max="16" width="15.7109375" style="181" hidden="1" customWidth="1" outlineLevel="1"/>
    <col min="17" max="17" width="9.140625" style="178" collapsed="1"/>
    <col min="18" max="16384" width="9.140625" style="178"/>
  </cols>
  <sheetData>
    <row r="2" spans="2:18" ht="15.75" customHeight="1">
      <c r="B2" s="322" t="s">
        <v>393</v>
      </c>
      <c r="C2" s="322"/>
      <c r="D2" s="322"/>
      <c r="E2" s="322"/>
      <c r="F2" s="322"/>
      <c r="G2" s="322"/>
      <c r="H2" s="322"/>
      <c r="Q2" s="321" t="s">
        <v>430</v>
      </c>
      <c r="R2" s="321"/>
    </row>
    <row r="3" spans="2:18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8" ht="15.75" hidden="1" customHeight="1" outlineLevel="1">
      <c r="B4" s="187"/>
      <c r="C4" s="325" t="s">
        <v>16</v>
      </c>
      <c r="D4" s="325"/>
      <c r="E4" s="188"/>
      <c r="F4" s="320">
        <v>650</v>
      </c>
      <c r="G4" s="320"/>
      <c r="H4" s="320"/>
    </row>
    <row r="5" spans="2:18" ht="15.75" hidden="1" customHeight="1" outlineLevel="1">
      <c r="B5" s="187"/>
      <c r="C5" s="325" t="s">
        <v>17</v>
      </c>
      <c r="D5" s="325"/>
      <c r="E5" s="188"/>
      <c r="F5" s="320">
        <v>440</v>
      </c>
      <c r="G5" s="320"/>
      <c r="H5" s="320"/>
    </row>
    <row r="6" spans="2:18" ht="15.75" hidden="1" customHeight="1" outlineLevel="1">
      <c r="B6" s="187"/>
      <c r="C6" s="325" t="s">
        <v>18</v>
      </c>
      <c r="D6" s="325"/>
      <c r="E6" s="188"/>
      <c r="F6" s="320">
        <v>265</v>
      </c>
      <c r="G6" s="320"/>
      <c r="H6" s="320"/>
    </row>
    <row r="7" spans="2:18" ht="15.75" hidden="1" customHeight="1" outlineLevel="1">
      <c r="B7" s="187"/>
      <c r="C7" s="325" t="s">
        <v>19</v>
      </c>
      <c r="D7" s="325"/>
      <c r="E7" s="188"/>
      <c r="F7" s="320">
        <v>150</v>
      </c>
      <c r="G7" s="320"/>
      <c r="H7" s="320"/>
    </row>
    <row r="8" spans="2:18" ht="15.75" hidden="1" customHeight="1" outlineLevel="1">
      <c r="B8" s="187"/>
      <c r="C8" s="325" t="s">
        <v>20</v>
      </c>
      <c r="D8" s="325"/>
      <c r="E8" s="188"/>
      <c r="F8" s="320">
        <v>55</v>
      </c>
      <c r="G8" s="320"/>
      <c r="H8" s="320"/>
    </row>
    <row r="9" spans="2:18" ht="15.75" hidden="1" customHeight="1" outlineLevel="1">
      <c r="B9" s="187"/>
      <c r="C9" s="325" t="s">
        <v>36</v>
      </c>
      <c r="D9" s="325"/>
      <c r="E9" s="188"/>
      <c r="F9" s="320">
        <v>750</v>
      </c>
      <c r="G9" s="320"/>
      <c r="H9" s="320"/>
    </row>
    <row r="10" spans="2:18" ht="15.75" hidden="1" customHeight="1" outlineLevel="1">
      <c r="B10" s="187"/>
      <c r="C10" s="325" t="s">
        <v>21</v>
      </c>
      <c r="D10" s="325"/>
      <c r="E10" s="188"/>
      <c r="F10" s="320">
        <v>1400</v>
      </c>
      <c r="G10" s="320"/>
      <c r="H10" s="320"/>
    </row>
    <row r="11" spans="2:18" ht="15.75" hidden="1" customHeight="1" outlineLevel="1">
      <c r="B11" s="187"/>
      <c r="C11" s="325" t="s">
        <v>22</v>
      </c>
      <c r="D11" s="325"/>
      <c r="E11" s="188"/>
      <c r="F11" s="320">
        <v>12</v>
      </c>
      <c r="G11" s="320"/>
      <c r="H11" s="320"/>
    </row>
    <row r="12" spans="2:18" ht="15.75" hidden="1" customHeight="1" outlineLevel="1">
      <c r="B12" s="187"/>
      <c r="C12" s="325" t="s">
        <v>23</v>
      </c>
      <c r="D12" s="325"/>
      <c r="E12" s="188"/>
      <c r="F12" s="320">
        <v>5</v>
      </c>
      <c r="G12" s="320"/>
      <c r="H12" s="320"/>
    </row>
    <row r="13" spans="2:18" ht="15.75" hidden="1" customHeight="1" outlineLevel="1">
      <c r="B13" s="187"/>
      <c r="C13" s="325" t="s">
        <v>24</v>
      </c>
      <c r="D13" s="325"/>
      <c r="E13" s="188"/>
      <c r="F13" s="320">
        <v>150</v>
      </c>
      <c r="G13" s="320"/>
      <c r="H13" s="320"/>
    </row>
    <row r="14" spans="2:18" ht="15.75" hidden="1" customHeight="1" outlineLevel="1">
      <c r="B14" s="187"/>
      <c r="C14" s="325" t="s">
        <v>25</v>
      </c>
      <c r="D14" s="325"/>
      <c r="E14" s="188"/>
      <c r="F14" s="320">
        <v>200</v>
      </c>
      <c r="G14" s="320"/>
      <c r="H14" s="320"/>
    </row>
    <row r="15" spans="2:18" ht="15.75" hidden="1" customHeight="1" outlineLevel="1">
      <c r="B15" s="187"/>
      <c r="C15" s="325" t="s">
        <v>26</v>
      </c>
      <c r="D15" s="325"/>
      <c r="E15" s="188"/>
      <c r="F15" s="320">
        <v>300</v>
      </c>
      <c r="G15" s="320"/>
      <c r="H15" s="320"/>
    </row>
    <row r="16" spans="2:18" ht="15.75" hidden="1" customHeight="1" outlineLevel="1">
      <c r="B16" s="187"/>
      <c r="C16" s="325" t="s">
        <v>27</v>
      </c>
      <c r="D16" s="325"/>
      <c r="E16" s="188"/>
      <c r="F16" s="320">
        <v>508</v>
      </c>
      <c r="G16" s="320"/>
      <c r="H16" s="320"/>
    </row>
    <row r="17" spans="2:16" ht="15.75" hidden="1" customHeight="1" outlineLevel="1">
      <c r="B17" s="187"/>
      <c r="C17" s="325" t="s">
        <v>28</v>
      </c>
      <c r="D17" s="325"/>
      <c r="E17" s="188"/>
      <c r="F17" s="320" t="s">
        <v>182</v>
      </c>
      <c r="G17" s="320"/>
      <c r="H17" s="320"/>
    </row>
    <row r="18" spans="2:16" ht="15.75" hidden="1" customHeight="1" outlineLevel="1">
      <c r="B18" s="187"/>
      <c r="C18" s="325" t="s">
        <v>30</v>
      </c>
      <c r="D18" s="325"/>
      <c r="E18" s="188"/>
      <c r="F18" s="320" t="s">
        <v>31</v>
      </c>
      <c r="G18" s="320"/>
      <c r="H18" s="320"/>
    </row>
    <row r="19" spans="2:16" ht="15.75" hidden="1" customHeight="1" outlineLevel="1">
      <c r="B19" s="187"/>
      <c r="C19" s="325" t="s">
        <v>37</v>
      </c>
      <c r="D19" s="325"/>
      <c r="E19" s="188"/>
      <c r="F19" s="320" t="s">
        <v>49</v>
      </c>
      <c r="G19" s="320"/>
      <c r="H19" s="320"/>
    </row>
    <row r="20" spans="2:16" ht="15.75" hidden="1" customHeight="1" outlineLevel="1">
      <c r="B20" s="187"/>
      <c r="C20" s="324" t="s">
        <v>159</v>
      </c>
      <c r="D20" s="324"/>
      <c r="E20" s="188"/>
      <c r="F20" s="320" t="s">
        <v>183</v>
      </c>
      <c r="G20" s="320"/>
      <c r="H20" s="320"/>
    </row>
    <row r="21" spans="2:16" ht="15.75" hidden="1" customHeight="1" outlineLevel="1">
      <c r="B21" s="187"/>
      <c r="C21" s="324" t="s">
        <v>160</v>
      </c>
      <c r="D21" s="324"/>
      <c r="E21" s="188"/>
      <c r="F21" s="320" t="s">
        <v>167</v>
      </c>
      <c r="G21" s="320"/>
      <c r="H21" s="320"/>
    </row>
    <row r="22" spans="2:16" ht="15.75" hidden="1" customHeight="1" outlineLevel="1">
      <c r="B22" s="187"/>
      <c r="C22" s="324" t="s">
        <v>162</v>
      </c>
      <c r="D22" s="324"/>
      <c r="E22" s="188"/>
      <c r="F22" s="320" t="s">
        <v>184</v>
      </c>
      <c r="G22" s="320"/>
      <c r="H22" s="320"/>
    </row>
    <row r="23" spans="2:16" ht="15.75" hidden="1" customHeight="1" outlineLevel="1">
      <c r="B23" s="187"/>
      <c r="C23" s="324" t="s">
        <v>35</v>
      </c>
      <c r="D23" s="324"/>
      <c r="E23" s="188"/>
      <c r="F23" s="320">
        <v>860</v>
      </c>
      <c r="G23" s="320"/>
      <c r="H23" s="320"/>
    </row>
    <row r="24" spans="2:16" ht="15.75" customHeight="1" collapsed="1">
      <c r="B24" s="223"/>
      <c r="C24" s="224"/>
      <c r="D24" s="224"/>
      <c r="E24" s="225"/>
      <c r="F24" s="224"/>
      <c r="G24" s="224"/>
      <c r="H24" s="226"/>
    </row>
    <row r="25" spans="2:16" ht="15.75" customHeight="1" outlineLevel="1">
      <c r="B25" s="227" t="s">
        <v>39</v>
      </c>
      <c r="C25" s="228" t="s">
        <v>44</v>
      </c>
      <c r="D25" s="228"/>
      <c r="E25" s="229" t="s">
        <v>1</v>
      </c>
      <c r="F25" s="228" t="s">
        <v>1</v>
      </c>
      <c r="G25" s="228" t="s">
        <v>40</v>
      </c>
      <c r="H25" s="230" t="s">
        <v>41</v>
      </c>
    </row>
    <row r="26" spans="2:16" ht="15.75" customHeight="1" outlineLevel="1">
      <c r="B26" s="289">
        <v>1170</v>
      </c>
      <c r="C26" s="280" t="s">
        <v>149</v>
      </c>
      <c r="D26" s="280"/>
      <c r="E26" s="202">
        <v>21744</v>
      </c>
      <c r="F26" s="203">
        <f>E26*'Прайс-лист'!I3*(1-'Прайс-лист'!$E$3)</f>
        <v>556646.40000000002</v>
      </c>
      <c r="G26" s="289"/>
      <c r="H26" s="204">
        <f>F26</f>
        <v>556646.40000000002</v>
      </c>
    </row>
    <row r="27" spans="2:16" ht="15.75" hidden="1" customHeight="1" outlineLevel="2">
      <c r="B27" s="214"/>
      <c r="C27" s="17" t="s">
        <v>343</v>
      </c>
      <c r="D27" s="17"/>
      <c r="E27" s="17"/>
      <c r="F27" s="17"/>
      <c r="G27" s="17"/>
      <c r="H27" s="17"/>
    </row>
    <row r="28" spans="2:16" ht="372.75" hidden="1" customHeight="1" outlineLevel="2">
      <c r="B28" s="206"/>
      <c r="C28" s="319" t="s">
        <v>578</v>
      </c>
      <c r="D28" s="319"/>
      <c r="E28" s="319"/>
      <c r="F28" s="319"/>
      <c r="G28" s="319"/>
      <c r="H28" s="319"/>
    </row>
    <row r="29" spans="2:16" ht="15.75" customHeight="1" outlineLevel="1" collapsed="1">
      <c r="C29" s="17" t="s">
        <v>381</v>
      </c>
      <c r="D29" s="17"/>
      <c r="E29" s="17"/>
      <c r="F29" s="17"/>
      <c r="G29" s="17"/>
      <c r="H29" s="17"/>
    </row>
    <row r="30" spans="2:16" ht="15.75" customHeight="1" outlineLevel="1">
      <c r="B30" s="282">
        <v>2477</v>
      </c>
      <c r="C30" s="288" t="s">
        <v>3</v>
      </c>
      <c r="D30" s="210" t="s">
        <v>281</v>
      </c>
      <c r="E30" s="209">
        <v>875</v>
      </c>
      <c r="F30" s="203">
        <f>E30*'Прайс-лист'!I3*(1-'Прайс-лист'!$E$3)</f>
        <v>22400</v>
      </c>
      <c r="G30" s="205">
        <v>0</v>
      </c>
      <c r="H30" s="204">
        <f>F30*G30</f>
        <v>0</v>
      </c>
      <c r="J30" s="123" t="s">
        <v>281</v>
      </c>
      <c r="K30" s="123" t="s">
        <v>281</v>
      </c>
      <c r="L30" s="123" t="s">
        <v>281</v>
      </c>
      <c r="M30" s="123" t="s">
        <v>281</v>
      </c>
      <c r="N30" s="123" t="s">
        <v>281</v>
      </c>
      <c r="O30" s="123" t="s">
        <v>281</v>
      </c>
      <c r="P30" s="123" t="s">
        <v>281</v>
      </c>
    </row>
    <row r="31" spans="2:16" ht="15.75" customHeight="1" outlineLevel="1">
      <c r="B31" s="220">
        <v>2001</v>
      </c>
      <c r="C31" s="281" t="s">
        <v>469</v>
      </c>
      <c r="D31" s="281"/>
      <c r="E31" s="209">
        <v>23</v>
      </c>
      <c r="F31" s="203">
        <f>E31*'Прайс-лист'!I3*(1-'Прайс-лист'!$E$3)</f>
        <v>588.80000000000007</v>
      </c>
      <c r="G31" s="205">
        <v>0</v>
      </c>
      <c r="H31" s="204">
        <f t="shared" ref="H31:H39" si="0">F31*G31</f>
        <v>0</v>
      </c>
      <c r="J31" s="125" t="s">
        <v>337</v>
      </c>
      <c r="K31" s="127" t="s">
        <v>563</v>
      </c>
      <c r="L31" s="127" t="s">
        <v>466</v>
      </c>
      <c r="M31" s="149" t="s">
        <v>417</v>
      </c>
      <c r="N31" s="149" t="s">
        <v>419</v>
      </c>
      <c r="O31" s="125" t="s">
        <v>340</v>
      </c>
      <c r="P31" s="127" t="s">
        <v>400</v>
      </c>
    </row>
    <row r="32" spans="2:16" ht="15.75" customHeight="1" outlineLevel="1">
      <c r="B32" s="282"/>
      <c r="C32" s="281" t="s">
        <v>489</v>
      </c>
      <c r="D32" s="221" t="s">
        <v>281</v>
      </c>
      <c r="E32" s="209">
        <v>4348</v>
      </c>
      <c r="F32" s="203">
        <f>E32*'Прайс-лист'!I3*(1-'Прайс-лист'!$E$3)</f>
        <v>111308.8</v>
      </c>
      <c r="G32" s="205">
        <v>0</v>
      </c>
      <c r="H32" s="204">
        <f t="shared" si="0"/>
        <v>0</v>
      </c>
      <c r="J32" s="125" t="s">
        <v>384</v>
      </c>
      <c r="K32" s="125" t="s">
        <v>464</v>
      </c>
      <c r="L32" s="125" t="s">
        <v>467</v>
      </c>
      <c r="M32" s="149" t="s">
        <v>418</v>
      </c>
      <c r="N32" s="149" t="s">
        <v>420</v>
      </c>
      <c r="O32" s="125" t="s">
        <v>341</v>
      </c>
      <c r="P32" s="123" t="s">
        <v>399</v>
      </c>
    </row>
    <row r="33" spans="2:16" ht="15.75" customHeight="1" outlineLevel="1">
      <c r="B33" s="282"/>
      <c r="C33" s="281" t="s">
        <v>489</v>
      </c>
      <c r="D33" s="221" t="s">
        <v>281</v>
      </c>
      <c r="E33" s="209">
        <v>5148</v>
      </c>
      <c r="F33" s="203">
        <f>E33*'Прайс-лист'!I3*(1-'Прайс-лист'!$E$3)</f>
        <v>131788.80000000002</v>
      </c>
      <c r="G33" s="205">
        <v>0</v>
      </c>
      <c r="H33" s="204">
        <f t="shared" ref="H33" si="1">F33*G33</f>
        <v>0</v>
      </c>
      <c r="J33" s="125" t="s">
        <v>383</v>
      </c>
      <c r="K33" s="125" t="s">
        <v>465</v>
      </c>
      <c r="L33" s="125" t="s">
        <v>468</v>
      </c>
      <c r="M33" s="142"/>
      <c r="N33" s="149" t="s">
        <v>421</v>
      </c>
      <c r="O33" s="125" t="s">
        <v>342</v>
      </c>
      <c r="P33" s="125"/>
    </row>
    <row r="34" spans="2:16" ht="15.75" customHeight="1" outlineLevel="1">
      <c r="B34" s="282">
        <v>2004</v>
      </c>
      <c r="C34" s="281" t="s">
        <v>283</v>
      </c>
      <c r="D34" s="221" t="s">
        <v>281</v>
      </c>
      <c r="E34" s="209">
        <v>0</v>
      </c>
      <c r="F34" s="203">
        <f>E34*'Прайс-лист'!I3*(1-'Прайс-лист'!$E$3)</f>
        <v>0</v>
      </c>
      <c r="G34" s="205">
        <v>0</v>
      </c>
      <c r="H34" s="204">
        <f t="shared" si="0"/>
        <v>0</v>
      </c>
      <c r="J34" s="127" t="s">
        <v>338</v>
      </c>
      <c r="K34" s="123"/>
      <c r="L34" s="125"/>
      <c r="M34" s="125"/>
      <c r="N34" s="149" t="s">
        <v>422</v>
      </c>
      <c r="O34" s="127" t="s">
        <v>456</v>
      </c>
      <c r="P34" s="127"/>
    </row>
    <row r="35" spans="2:16" ht="15.75" customHeight="1" outlineLevel="1">
      <c r="B35" s="282">
        <v>3066</v>
      </c>
      <c r="C35" s="207" t="s">
        <v>426</v>
      </c>
      <c r="D35" s="221" t="s">
        <v>281</v>
      </c>
      <c r="E35" s="209">
        <v>278</v>
      </c>
      <c r="F35" s="203">
        <f>E35*'Прайс-лист'!I3*(1-'Прайс-лист'!$E$3)</f>
        <v>7116.8</v>
      </c>
      <c r="G35" s="205">
        <v>0</v>
      </c>
      <c r="H35" s="204">
        <f t="shared" si="0"/>
        <v>0</v>
      </c>
      <c r="J35" s="127" t="s">
        <v>339</v>
      </c>
      <c r="M35" s="126"/>
      <c r="N35" s="149" t="s">
        <v>423</v>
      </c>
      <c r="O35" s="126"/>
      <c r="P35" s="126"/>
    </row>
    <row r="36" spans="2:16" ht="15.75" customHeight="1" outlineLevel="1">
      <c r="B36" s="282">
        <v>3505</v>
      </c>
      <c r="C36" s="288" t="s">
        <v>335</v>
      </c>
      <c r="D36" s="210" t="s">
        <v>281</v>
      </c>
      <c r="E36" s="209">
        <v>1133</v>
      </c>
      <c r="F36" s="203">
        <f>E36*'Прайс-лист'!I3*(1-'Прайс-лист'!$E$3)</f>
        <v>29004.800000000003</v>
      </c>
      <c r="G36" s="205">
        <v>0</v>
      </c>
      <c r="H36" s="204">
        <f>F36*G36</f>
        <v>0</v>
      </c>
      <c r="M36" s="181"/>
      <c r="N36" s="149" t="s">
        <v>424</v>
      </c>
    </row>
    <row r="37" spans="2:16" ht="15.75" customHeight="1" outlineLevel="1">
      <c r="B37" s="284" t="s">
        <v>395</v>
      </c>
      <c r="C37" s="285" t="s">
        <v>398</v>
      </c>
      <c r="D37" s="208" t="s">
        <v>281</v>
      </c>
      <c r="E37" s="209">
        <v>0</v>
      </c>
      <c r="F37" s="203">
        <f>E37*'Прайс-лист'!I3*(1-'Прайс-лист'!$E$3)</f>
        <v>0</v>
      </c>
      <c r="G37" s="205">
        <v>0</v>
      </c>
      <c r="H37" s="204">
        <f t="shared" ref="H37:H38" si="2">F37*G37</f>
        <v>0</v>
      </c>
      <c r="M37" s="181"/>
      <c r="N37" s="149" t="s">
        <v>425</v>
      </c>
    </row>
    <row r="38" spans="2:16" ht="15.75" customHeight="1" outlineLevel="1">
      <c r="B38" s="284">
        <v>2143</v>
      </c>
      <c r="C38" s="211" t="s">
        <v>376</v>
      </c>
      <c r="D38" s="211"/>
      <c r="E38" s="209">
        <v>205</v>
      </c>
      <c r="F38" s="203">
        <f>E38*'Прайс-лист'!I3*(1-'Прайс-лист'!$E$3)</f>
        <v>5248</v>
      </c>
      <c r="G38" s="205">
        <v>0</v>
      </c>
      <c r="H38" s="204">
        <f t="shared" si="2"/>
        <v>0</v>
      </c>
      <c r="M38" s="181"/>
      <c r="N38" s="181"/>
    </row>
    <row r="39" spans="2:16" ht="15.75" customHeight="1" outlineLevel="1">
      <c r="B39" s="289">
        <v>2564</v>
      </c>
      <c r="C39" s="280" t="s">
        <v>461</v>
      </c>
      <c r="D39" s="280"/>
      <c r="E39" s="209">
        <v>202</v>
      </c>
      <c r="F39" s="203">
        <f>E39*'Прайс-лист'!I3*(1-'Прайс-лист'!$E$3)</f>
        <v>5171.2000000000007</v>
      </c>
      <c r="G39" s="205">
        <v>0</v>
      </c>
      <c r="H39" s="204">
        <f t="shared" si="0"/>
        <v>0</v>
      </c>
      <c r="M39" s="181"/>
      <c r="N39" s="74" t="s">
        <v>353</v>
      </c>
    </row>
    <row r="40" spans="2:16" ht="15.75" customHeight="1" outlineLevel="1">
      <c r="C40" s="219" t="s">
        <v>4</v>
      </c>
      <c r="D40" s="219"/>
      <c r="E40" s="219"/>
      <c r="F40" s="219"/>
      <c r="G40" s="219"/>
      <c r="H40" s="219"/>
    </row>
    <row r="41" spans="2:16" ht="15.75" customHeight="1" outlineLevel="1">
      <c r="B41" s="284">
        <v>414601</v>
      </c>
      <c r="C41" s="211" t="s">
        <v>394</v>
      </c>
      <c r="D41" s="211"/>
      <c r="E41" s="212">
        <v>71</v>
      </c>
      <c r="F41" s="203">
        <f>E41*'Прайс-лист'!I3*(1-'Прайс-лист'!$E$3)</f>
        <v>1817.6000000000001</v>
      </c>
      <c r="G41" s="205">
        <v>0</v>
      </c>
      <c r="H41" s="204">
        <f t="shared" ref="H41:H66" si="3">F41*G41</f>
        <v>0</v>
      </c>
      <c r="M41" s="74"/>
    </row>
    <row r="42" spans="2:16" ht="15.75" customHeight="1" outlineLevel="1">
      <c r="B42" s="284">
        <v>2532</v>
      </c>
      <c r="C42" s="211" t="s">
        <v>555</v>
      </c>
      <c r="D42" s="211"/>
      <c r="E42" s="212">
        <v>611</v>
      </c>
      <c r="F42" s="203">
        <f>E42*'Прайс-лист'!I3*(1-'Прайс-лист'!$E$3)</f>
        <v>15641.6</v>
      </c>
      <c r="G42" s="205">
        <v>0</v>
      </c>
      <c r="H42" s="204">
        <f t="shared" si="3"/>
        <v>0</v>
      </c>
    </row>
    <row r="43" spans="2:16" ht="15.75" customHeight="1" outlineLevel="1">
      <c r="B43" s="284">
        <v>2514</v>
      </c>
      <c r="C43" s="207" t="s">
        <v>573</v>
      </c>
      <c r="D43" s="211"/>
      <c r="E43" s="212">
        <v>1130</v>
      </c>
      <c r="F43" s="203">
        <f>E43*'Прайс-лист'!I3*(1-'Прайс-лист'!$E$3)</f>
        <v>28928</v>
      </c>
      <c r="G43" s="205">
        <v>0</v>
      </c>
      <c r="H43" s="204">
        <f t="shared" si="3"/>
        <v>0</v>
      </c>
    </row>
    <row r="44" spans="2:16" ht="15.75" customHeight="1" outlineLevel="1">
      <c r="B44" s="284">
        <v>2525</v>
      </c>
      <c r="C44" s="207" t="s">
        <v>372</v>
      </c>
      <c r="D44" s="211"/>
      <c r="E44" s="212">
        <v>435</v>
      </c>
      <c r="F44" s="203">
        <f>E44*'Прайс-лист'!I3*(1-'Прайс-лист'!$E$3)</f>
        <v>11136</v>
      </c>
      <c r="G44" s="205">
        <v>0</v>
      </c>
      <c r="H44" s="204">
        <f t="shared" si="3"/>
        <v>0</v>
      </c>
    </row>
    <row r="45" spans="2:16" ht="15.75" customHeight="1" outlineLevel="1">
      <c r="B45" s="284">
        <v>2706</v>
      </c>
      <c r="C45" s="207" t="s">
        <v>462</v>
      </c>
      <c r="D45" s="211"/>
      <c r="E45" s="212">
        <v>686</v>
      </c>
      <c r="F45" s="203">
        <f>E45*'Прайс-лист'!I3*(1-'Прайс-лист'!$E$3)</f>
        <v>17561.600000000002</v>
      </c>
      <c r="G45" s="205">
        <v>0</v>
      </c>
      <c r="H45" s="204">
        <f t="shared" si="3"/>
        <v>0</v>
      </c>
    </row>
    <row r="46" spans="2:16" ht="15.75" customHeight="1" outlineLevel="1">
      <c r="B46" s="284">
        <v>2705</v>
      </c>
      <c r="C46" s="207" t="s">
        <v>112</v>
      </c>
      <c r="D46" s="211"/>
      <c r="E46" s="212">
        <v>735</v>
      </c>
      <c r="F46" s="203">
        <f>E46*'Прайс-лист'!I3*(1-'Прайс-лист'!$E$3)</f>
        <v>18816</v>
      </c>
      <c r="G46" s="205">
        <v>0</v>
      </c>
      <c r="H46" s="204">
        <f t="shared" si="3"/>
        <v>0</v>
      </c>
    </row>
    <row r="47" spans="2:16" ht="15.75" customHeight="1" outlineLevel="1">
      <c r="B47" s="284">
        <v>2601</v>
      </c>
      <c r="C47" s="207" t="s">
        <v>83</v>
      </c>
      <c r="D47" s="211"/>
      <c r="E47" s="212">
        <v>101</v>
      </c>
      <c r="F47" s="203">
        <f>E47*'Прайс-лист'!I3*(1-'Прайс-лист'!$E$3)</f>
        <v>2585.6000000000004</v>
      </c>
      <c r="G47" s="205">
        <v>0</v>
      </c>
      <c r="H47" s="204">
        <f>F47*G47</f>
        <v>0</v>
      </c>
    </row>
    <row r="48" spans="2:16" ht="15.75" customHeight="1" outlineLevel="1">
      <c r="B48" s="284" t="s">
        <v>470</v>
      </c>
      <c r="C48" s="207" t="s">
        <v>472</v>
      </c>
      <c r="D48" s="211"/>
      <c r="E48" s="212">
        <v>2153</v>
      </c>
      <c r="F48" s="203">
        <f>E48*'Прайс-лист'!I3*(1-'Прайс-лист'!$E$3)</f>
        <v>55116.800000000003</v>
      </c>
      <c r="G48" s="205">
        <v>0</v>
      </c>
      <c r="H48" s="204">
        <f t="shared" ref="H48:H49" si="4">F48*G48</f>
        <v>0</v>
      </c>
    </row>
    <row r="49" spans="2:8" ht="15.75" customHeight="1" outlineLevel="1">
      <c r="B49" s="278" t="s">
        <v>471</v>
      </c>
      <c r="C49" s="207" t="s">
        <v>473</v>
      </c>
      <c r="D49" s="211"/>
      <c r="E49" s="212">
        <v>2153</v>
      </c>
      <c r="F49" s="203">
        <f>E49*'Прайс-лист'!I3*(1-'Прайс-лист'!$E$3)</f>
        <v>55116.800000000003</v>
      </c>
      <c r="G49" s="205">
        <v>0</v>
      </c>
      <c r="H49" s="204">
        <f t="shared" si="4"/>
        <v>0</v>
      </c>
    </row>
    <row r="50" spans="2:8" ht="15.75" customHeight="1" outlineLevel="1">
      <c r="B50" s="278">
        <v>2416</v>
      </c>
      <c r="C50" s="207" t="s">
        <v>570</v>
      </c>
      <c r="D50" s="211"/>
      <c r="E50" s="212">
        <v>546</v>
      </c>
      <c r="F50" s="203">
        <f>E50*'Прайс-лист'!I3*(1-'Прайс-лист'!$E$3)</f>
        <v>13977.6</v>
      </c>
      <c r="G50" s="205">
        <v>0</v>
      </c>
      <c r="H50" s="204">
        <f t="shared" si="3"/>
        <v>0</v>
      </c>
    </row>
    <row r="51" spans="2:8" ht="15.75" customHeight="1" outlineLevel="1">
      <c r="B51" s="278">
        <v>2326</v>
      </c>
      <c r="C51" s="207" t="s">
        <v>113</v>
      </c>
      <c r="D51" s="211"/>
      <c r="E51" s="212">
        <v>504</v>
      </c>
      <c r="F51" s="203">
        <f>E51*'Прайс-лист'!I3*(1-'Прайс-лист'!$E$3)</f>
        <v>12902.400000000001</v>
      </c>
      <c r="G51" s="205">
        <v>0</v>
      </c>
      <c r="H51" s="204">
        <f t="shared" si="3"/>
        <v>0</v>
      </c>
    </row>
    <row r="52" spans="2:8" ht="15.75" customHeight="1" outlineLevel="1">
      <c r="B52" s="278">
        <v>306701</v>
      </c>
      <c r="C52" s="207" t="s">
        <v>297</v>
      </c>
      <c r="D52" s="211"/>
      <c r="E52" s="212">
        <v>65</v>
      </c>
      <c r="F52" s="203">
        <f>E52*'Прайс-лист'!I3*(1-'Прайс-лист'!$E$3)</f>
        <v>1664</v>
      </c>
      <c r="G52" s="282">
        <f>IF(G35*G51,1,0)</f>
        <v>0</v>
      </c>
      <c r="H52" s="204">
        <f t="shared" si="3"/>
        <v>0</v>
      </c>
    </row>
    <row r="53" spans="2:8" ht="15.75" customHeight="1" outlineLevel="1">
      <c r="B53" s="278">
        <v>2329</v>
      </c>
      <c r="C53" s="207" t="s">
        <v>450</v>
      </c>
      <c r="D53" s="211"/>
      <c r="E53" s="212">
        <v>350</v>
      </c>
      <c r="F53" s="203">
        <f>E53*'Прайс-лист'!I3*(1-'Прайс-лист'!$E$3)</f>
        <v>8960</v>
      </c>
      <c r="G53" s="205">
        <v>0</v>
      </c>
      <c r="H53" s="204">
        <f t="shared" si="3"/>
        <v>0</v>
      </c>
    </row>
    <row r="54" spans="2:8" ht="15.75" customHeight="1" outlineLevel="1">
      <c r="B54" s="278">
        <v>306804</v>
      </c>
      <c r="C54" s="207" t="s">
        <v>451</v>
      </c>
      <c r="D54" s="211"/>
      <c r="E54" s="212">
        <v>32</v>
      </c>
      <c r="F54" s="203">
        <f>E54*'Прайс-лист'!I3*(1-'Прайс-лист'!$E$3)</f>
        <v>819.2</v>
      </c>
      <c r="G54" s="282">
        <f>IF(G35*G53,1,0)</f>
        <v>0</v>
      </c>
      <c r="H54" s="204">
        <f t="shared" si="3"/>
        <v>0</v>
      </c>
    </row>
    <row r="55" spans="2:8" ht="15.75" customHeight="1" outlineLevel="1">
      <c r="B55" s="278">
        <v>2339</v>
      </c>
      <c r="C55" s="207" t="s">
        <v>449</v>
      </c>
      <c r="D55" s="211"/>
      <c r="E55" s="212">
        <v>483</v>
      </c>
      <c r="F55" s="203">
        <f>E55*'Прайс-лист'!I3*(1-'Прайс-лист'!$E$3)</f>
        <v>12364.800000000001</v>
      </c>
      <c r="G55" s="205">
        <v>0</v>
      </c>
      <c r="H55" s="204">
        <f t="shared" si="3"/>
        <v>0</v>
      </c>
    </row>
    <row r="56" spans="2:8" ht="15.75" customHeight="1" outlineLevel="1">
      <c r="B56" s="278">
        <v>306901</v>
      </c>
      <c r="C56" s="207" t="s">
        <v>452</v>
      </c>
      <c r="D56" s="211"/>
      <c r="E56" s="212">
        <v>32</v>
      </c>
      <c r="F56" s="203">
        <f>E56*'Прайс-лист'!I3*(1-'Прайс-лист'!$E$3)</f>
        <v>819.2</v>
      </c>
      <c r="G56" s="282">
        <f>IF(G35*G55,1,0)</f>
        <v>0</v>
      </c>
      <c r="H56" s="204">
        <f t="shared" si="3"/>
        <v>0</v>
      </c>
    </row>
    <row r="57" spans="2:8" ht="15.75" customHeight="1" outlineLevel="1">
      <c r="B57" s="278">
        <v>2417</v>
      </c>
      <c r="C57" s="207" t="s">
        <v>114</v>
      </c>
      <c r="D57" s="211"/>
      <c r="E57" s="212">
        <v>565</v>
      </c>
      <c r="F57" s="203">
        <f>E57*'Прайс-лист'!I3*(1-'Прайс-лист'!$E$3)</f>
        <v>14464</v>
      </c>
      <c r="G57" s="205">
        <v>0</v>
      </c>
      <c r="H57" s="204">
        <f t="shared" si="3"/>
        <v>0</v>
      </c>
    </row>
    <row r="58" spans="2:8" ht="15.75" customHeight="1" outlineLevel="1">
      <c r="B58" s="284">
        <v>2736</v>
      </c>
      <c r="C58" s="207" t="s">
        <v>503</v>
      </c>
      <c r="D58" s="211"/>
      <c r="E58" s="212">
        <v>857</v>
      </c>
      <c r="F58" s="203">
        <f>E58*'Прайс-лист'!I3*(1-'Прайс-лист'!$E$3)</f>
        <v>21939.200000000001</v>
      </c>
      <c r="G58" s="205">
        <v>0</v>
      </c>
      <c r="H58" s="204">
        <f t="shared" si="3"/>
        <v>0</v>
      </c>
    </row>
    <row r="59" spans="2:8" ht="15.75" customHeight="1" outlineLevel="1">
      <c r="B59" s="284">
        <v>2943</v>
      </c>
      <c r="C59" s="207" t="s">
        <v>6</v>
      </c>
      <c r="D59" s="211"/>
      <c r="E59" s="212">
        <v>245</v>
      </c>
      <c r="F59" s="203">
        <f>E59*'Прайс-лист'!I3*(1-'Прайс-лист'!$E$3)</f>
        <v>6272</v>
      </c>
      <c r="G59" s="205">
        <v>0</v>
      </c>
      <c r="H59" s="204">
        <f t="shared" si="3"/>
        <v>0</v>
      </c>
    </row>
    <row r="60" spans="2:8" ht="15.75" customHeight="1" outlineLevel="1">
      <c r="B60" s="284">
        <v>2944</v>
      </c>
      <c r="C60" s="207" t="s">
        <v>67</v>
      </c>
      <c r="D60" s="211"/>
      <c r="E60" s="212">
        <v>268</v>
      </c>
      <c r="F60" s="203">
        <f>E60*'Прайс-лист'!I3*(1-'Прайс-лист'!$E$3)</f>
        <v>6860.8</v>
      </c>
      <c r="G60" s="205">
        <v>0</v>
      </c>
      <c r="H60" s="204">
        <f t="shared" si="3"/>
        <v>0</v>
      </c>
    </row>
    <row r="61" spans="2:8" ht="15.75" customHeight="1" outlineLevel="1">
      <c r="B61" s="284">
        <v>2886</v>
      </c>
      <c r="C61" s="207" t="s">
        <v>8</v>
      </c>
      <c r="D61" s="211"/>
      <c r="E61" s="212">
        <v>730</v>
      </c>
      <c r="F61" s="203">
        <f>E61*'Прайс-лист'!I3*(1-'Прайс-лист'!$E$3)</f>
        <v>18688</v>
      </c>
      <c r="G61" s="205">
        <v>0</v>
      </c>
      <c r="H61" s="204">
        <f t="shared" si="3"/>
        <v>0</v>
      </c>
    </row>
    <row r="62" spans="2:8" ht="15.75" customHeight="1" outlineLevel="1">
      <c r="B62" s="284">
        <v>288701</v>
      </c>
      <c r="C62" s="207" t="s">
        <v>374</v>
      </c>
      <c r="D62" s="211"/>
      <c r="E62" s="212">
        <v>340</v>
      </c>
      <c r="F62" s="203">
        <f>E62*'Прайс-лист'!I3*(1-'Прайс-лист'!$E$3)</f>
        <v>8704</v>
      </c>
      <c r="G62" s="205">
        <v>0</v>
      </c>
      <c r="H62" s="204">
        <f>F62*G62</f>
        <v>0</v>
      </c>
    </row>
    <row r="63" spans="2:8" ht="15.75" customHeight="1" outlineLevel="1">
      <c r="B63" s="284">
        <v>2887</v>
      </c>
      <c r="C63" s="207" t="s">
        <v>347</v>
      </c>
      <c r="D63" s="211"/>
      <c r="E63" s="212">
        <v>178</v>
      </c>
      <c r="F63" s="203">
        <f>E63*'Прайс-лист'!I3*(1-'Прайс-лист'!$E$3)</f>
        <v>4556.8</v>
      </c>
      <c r="G63" s="205">
        <v>0</v>
      </c>
      <c r="H63" s="204">
        <f t="shared" si="3"/>
        <v>0</v>
      </c>
    </row>
    <row r="64" spans="2:8" ht="15.75" customHeight="1" outlineLevel="1">
      <c r="B64" s="284">
        <v>2888</v>
      </c>
      <c r="C64" s="207" t="s">
        <v>348</v>
      </c>
      <c r="D64" s="211"/>
      <c r="E64" s="212">
        <v>103</v>
      </c>
      <c r="F64" s="203">
        <f>E64*'Прайс-лист'!I3*(1-'Прайс-лист'!$E$3)</f>
        <v>2636.8</v>
      </c>
      <c r="G64" s="205">
        <v>0</v>
      </c>
      <c r="H64" s="204">
        <f t="shared" si="3"/>
        <v>0</v>
      </c>
    </row>
    <row r="65" spans="2:8" ht="15.75" customHeight="1" outlineLevel="1">
      <c r="B65" s="284">
        <v>2889</v>
      </c>
      <c r="C65" s="207" t="s">
        <v>557</v>
      </c>
      <c r="D65" s="211"/>
      <c r="E65" s="212">
        <v>139</v>
      </c>
      <c r="F65" s="203">
        <f>E65*'Прайс-лист'!I3*(1-'Прайс-лист'!$E$3)</f>
        <v>3558.4</v>
      </c>
      <c r="G65" s="205">
        <v>0</v>
      </c>
      <c r="H65" s="204">
        <f t="shared" si="3"/>
        <v>0</v>
      </c>
    </row>
    <row r="66" spans="2:8" ht="15.75" customHeight="1" outlineLevel="1">
      <c r="B66" s="284">
        <v>2393</v>
      </c>
      <c r="C66" s="207" t="s">
        <v>84</v>
      </c>
      <c r="D66" s="211"/>
      <c r="E66" s="212">
        <v>1433</v>
      </c>
      <c r="F66" s="203">
        <f>E66*'Прайс-лист'!I3*(1-'Прайс-лист'!$E$3)</f>
        <v>36684.800000000003</v>
      </c>
      <c r="G66" s="205">
        <v>0</v>
      </c>
      <c r="H66" s="204">
        <f t="shared" si="3"/>
        <v>0</v>
      </c>
    </row>
    <row r="67" spans="2:8" ht="15.75" customHeight="1">
      <c r="B67" s="3"/>
      <c r="C67" s="290"/>
      <c r="D67" s="290"/>
      <c r="E67" s="96"/>
      <c r="F67" s="1"/>
      <c r="G67" s="17" t="s">
        <v>9</v>
      </c>
      <c r="H67" s="95">
        <f>SUM(H26:H66)</f>
        <v>556646.40000000002</v>
      </c>
    </row>
  </sheetData>
  <sortState ref="A36:H61">
    <sortCondition ref="A36"/>
  </sortState>
  <mergeCells count="44">
    <mergeCell ref="Q2:R2"/>
    <mergeCell ref="C21:D21"/>
    <mergeCell ref="C22:D22"/>
    <mergeCell ref="C23:D23"/>
    <mergeCell ref="C15:D15"/>
    <mergeCell ref="C16:D16"/>
    <mergeCell ref="C17:D17"/>
    <mergeCell ref="C18:D18"/>
    <mergeCell ref="C19:D19"/>
    <mergeCell ref="B2:H2"/>
    <mergeCell ref="B3:H3"/>
    <mergeCell ref="F19:H19"/>
    <mergeCell ref="C10:D10"/>
    <mergeCell ref="C11:D11"/>
    <mergeCell ref="F20:H20"/>
    <mergeCell ref="F21:H21"/>
    <mergeCell ref="C20:D20"/>
    <mergeCell ref="C12:D12"/>
    <mergeCell ref="C13:D13"/>
    <mergeCell ref="C14:D14"/>
    <mergeCell ref="F17:H17"/>
    <mergeCell ref="F18:H18"/>
    <mergeCell ref="F16:H16"/>
    <mergeCell ref="C4:D4"/>
    <mergeCell ref="C5:D5"/>
    <mergeCell ref="C6:D6"/>
    <mergeCell ref="C7:D7"/>
    <mergeCell ref="C8:D8"/>
    <mergeCell ref="C9:D9"/>
    <mergeCell ref="F22:H22"/>
    <mergeCell ref="F23:H23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</mergeCells>
  <dataValidations count="8">
    <dataValidation type="list" allowBlank="1" showInputMessage="1" showErrorMessage="1" sqref="D58">
      <formula1>$O$30:$O$33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3">
      <formula1>$L$30:$L$33</formula1>
    </dataValidation>
    <dataValidation type="list" allowBlank="1" showInputMessage="1" showErrorMessage="1" sqref="D36">
      <formula1>$O$30:$O$34</formula1>
    </dataValidation>
    <dataValidation type="list" allowBlank="1" showInputMessage="1" showErrorMessage="1" sqref="D34">
      <formula1>$M$30:$M$32</formula1>
    </dataValidation>
    <dataValidation type="list" allowBlank="1" showInputMessage="1" showErrorMessage="1" sqref="D35">
      <formula1>$N$30:$N$39</formula1>
    </dataValidation>
    <dataValidation type="list" allowBlank="1" showInputMessage="1" showErrorMessage="1" sqref="D32">
      <formula1>$K$30:$K$33</formula1>
    </dataValidation>
    <dataValidation type="list" allowBlank="1" showInputMessage="1" showErrorMessage="1" sqref="D37">
      <formula1>$P$30:$P$32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44"/>
  <sheetViews>
    <sheetView showGridLines="0" zoomScaleNormal="100" workbookViewId="0">
      <pane ySplit="2" topLeftCell="A3" activePane="bottomLeft" state="frozen"/>
      <selection pane="bottomLeft" sqref="A1:XFD1048576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0.71093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0" width="9.140625" style="178" hidden="1" customWidth="1" outlineLevel="1"/>
    <col min="11" max="11" width="9.140625" style="178" collapsed="1"/>
    <col min="12" max="14" width="9.140625" style="178"/>
    <col min="15" max="15" width="19.5703125" style="66" bestFit="1" customWidth="1"/>
    <col min="16" max="16384" width="9.140625" style="178"/>
  </cols>
  <sheetData>
    <row r="2" spans="2:12" ht="15.75" customHeight="1">
      <c r="B2" s="322" t="s">
        <v>215</v>
      </c>
      <c r="C2" s="322"/>
      <c r="D2" s="322"/>
      <c r="E2" s="322"/>
      <c r="F2" s="322"/>
      <c r="G2" s="322"/>
      <c r="H2" s="322"/>
      <c r="K2" s="321" t="s">
        <v>430</v>
      </c>
      <c r="L2" s="321"/>
    </row>
    <row r="3" spans="2:12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2" ht="15.75" hidden="1" customHeight="1" outlineLevel="1">
      <c r="B4" s="187"/>
      <c r="C4" s="325" t="s">
        <v>16</v>
      </c>
      <c r="D4" s="325"/>
      <c r="E4" s="188"/>
      <c r="F4" s="320">
        <v>240</v>
      </c>
      <c r="G4" s="320"/>
      <c r="H4" s="320"/>
    </row>
    <row r="5" spans="2:12" ht="15.75" hidden="1" customHeight="1" outlineLevel="1">
      <c r="B5" s="187"/>
      <c r="C5" s="325" t="s">
        <v>17</v>
      </c>
      <c r="D5" s="325"/>
      <c r="E5" s="188"/>
      <c r="F5" s="320">
        <v>165</v>
      </c>
      <c r="G5" s="320"/>
      <c r="H5" s="320"/>
    </row>
    <row r="6" spans="2:12" ht="15.75" hidden="1" customHeight="1" outlineLevel="1">
      <c r="B6" s="187"/>
      <c r="C6" s="325" t="s">
        <v>18</v>
      </c>
      <c r="D6" s="325"/>
      <c r="E6" s="188"/>
      <c r="F6" s="320">
        <v>140</v>
      </c>
      <c r="G6" s="320"/>
      <c r="H6" s="320"/>
    </row>
    <row r="7" spans="2:12" ht="15.75" hidden="1" customHeight="1" outlineLevel="1">
      <c r="B7" s="187"/>
      <c r="C7" s="325" t="s">
        <v>19</v>
      </c>
      <c r="D7" s="325"/>
      <c r="E7" s="188"/>
      <c r="F7" s="320">
        <v>69</v>
      </c>
      <c r="G7" s="320"/>
      <c r="H7" s="320"/>
    </row>
    <row r="8" spans="2:12" ht="15.75" hidden="1" customHeight="1" outlineLevel="1">
      <c r="B8" s="187"/>
      <c r="C8" s="325" t="s">
        <v>20</v>
      </c>
      <c r="D8" s="325"/>
      <c r="E8" s="188"/>
      <c r="F8" s="320">
        <v>36</v>
      </c>
      <c r="G8" s="320"/>
      <c r="H8" s="320"/>
    </row>
    <row r="9" spans="2:12" ht="15.75" hidden="1" customHeight="1" outlineLevel="1">
      <c r="B9" s="187"/>
      <c r="C9" s="325" t="s">
        <v>36</v>
      </c>
      <c r="D9" s="325"/>
      <c r="E9" s="188"/>
      <c r="F9" s="320">
        <v>29</v>
      </c>
      <c r="G9" s="320"/>
      <c r="H9" s="320"/>
    </row>
    <row r="10" spans="2:12" ht="15.75" hidden="1" customHeight="1" outlineLevel="1">
      <c r="B10" s="187"/>
      <c r="C10" s="325" t="s">
        <v>21</v>
      </c>
      <c r="D10" s="325"/>
      <c r="E10" s="188"/>
      <c r="F10" s="320">
        <v>300</v>
      </c>
      <c r="G10" s="320"/>
      <c r="H10" s="320"/>
    </row>
    <row r="11" spans="2:12" ht="15.75" hidden="1" customHeight="1" outlineLevel="1">
      <c r="B11" s="187"/>
      <c r="C11" s="325" t="s">
        <v>22</v>
      </c>
      <c r="D11" s="325"/>
      <c r="E11" s="188"/>
      <c r="F11" s="320" t="s">
        <v>211</v>
      </c>
      <c r="G11" s="320"/>
      <c r="H11" s="320"/>
    </row>
    <row r="12" spans="2:12" ht="15.75" hidden="1" customHeight="1" outlineLevel="1">
      <c r="B12" s="187"/>
      <c r="C12" s="325" t="s">
        <v>23</v>
      </c>
      <c r="D12" s="325"/>
      <c r="E12" s="188"/>
      <c r="F12" s="320" t="s">
        <v>212</v>
      </c>
      <c r="G12" s="320"/>
      <c r="H12" s="320"/>
    </row>
    <row r="13" spans="2:12" ht="15.75" hidden="1" customHeight="1" outlineLevel="1">
      <c r="B13" s="187"/>
      <c r="C13" s="325" t="s">
        <v>24</v>
      </c>
      <c r="D13" s="325"/>
      <c r="E13" s="188"/>
      <c r="F13" s="320">
        <v>4</v>
      </c>
      <c r="G13" s="320"/>
      <c r="H13" s="320"/>
    </row>
    <row r="14" spans="2:12" ht="15.75" hidden="1" customHeight="1" outlineLevel="1">
      <c r="B14" s="187"/>
      <c r="C14" s="325" t="s">
        <v>25</v>
      </c>
      <c r="D14" s="325"/>
      <c r="E14" s="188"/>
      <c r="F14" s="320">
        <v>5</v>
      </c>
      <c r="G14" s="320"/>
      <c r="H14" s="320"/>
    </row>
    <row r="15" spans="2:12" ht="15.75" hidden="1" customHeight="1" outlineLevel="1">
      <c r="B15" s="187"/>
      <c r="C15" s="325" t="s">
        <v>26</v>
      </c>
      <c r="D15" s="325"/>
      <c r="E15" s="188"/>
      <c r="F15" s="320">
        <v>25</v>
      </c>
      <c r="G15" s="320"/>
      <c r="H15" s="320"/>
    </row>
    <row r="16" spans="2:12" ht="15.75" hidden="1" customHeight="1" outlineLevel="1">
      <c r="B16" s="187"/>
      <c r="C16" s="325" t="s">
        <v>27</v>
      </c>
      <c r="D16" s="325"/>
      <c r="E16" s="188"/>
      <c r="F16" s="320">
        <v>381</v>
      </c>
      <c r="G16" s="320"/>
      <c r="H16" s="320"/>
    </row>
    <row r="17" spans="2:15" ht="15.75" hidden="1" customHeight="1" outlineLevel="1">
      <c r="B17" s="187"/>
      <c r="C17" s="325" t="s">
        <v>28</v>
      </c>
      <c r="D17" s="325"/>
      <c r="E17" s="188"/>
      <c r="F17" s="320" t="s">
        <v>213</v>
      </c>
      <c r="G17" s="320"/>
      <c r="H17" s="320"/>
    </row>
    <row r="18" spans="2:15" ht="14.25" hidden="1" outlineLevel="1">
      <c r="B18" s="187"/>
      <c r="C18" s="325" t="s">
        <v>30</v>
      </c>
      <c r="D18" s="325"/>
      <c r="E18" s="188"/>
      <c r="F18" s="320" t="s">
        <v>214</v>
      </c>
      <c r="G18" s="320"/>
      <c r="H18" s="320"/>
    </row>
    <row r="19" spans="2:15" ht="15.75" hidden="1" customHeight="1" outlineLevel="1">
      <c r="B19" s="187"/>
      <c r="C19" s="325" t="s">
        <v>37</v>
      </c>
      <c r="D19" s="325"/>
      <c r="E19" s="188"/>
      <c r="F19" s="341" t="s">
        <v>121</v>
      </c>
      <c r="G19" s="341"/>
      <c r="H19" s="341"/>
    </row>
    <row r="20" spans="2:15" ht="15.75" hidden="1" customHeight="1" outlineLevel="1">
      <c r="B20" s="187"/>
      <c r="C20" s="324" t="s">
        <v>159</v>
      </c>
      <c r="D20" s="324"/>
      <c r="E20" s="188"/>
      <c r="F20" s="320" t="s">
        <v>204</v>
      </c>
      <c r="G20" s="320"/>
      <c r="H20" s="320"/>
    </row>
    <row r="21" spans="2:15" ht="15.75" hidden="1" customHeight="1" outlineLevel="1">
      <c r="B21" s="187"/>
      <c r="C21" s="324" t="s">
        <v>35</v>
      </c>
      <c r="D21" s="324"/>
      <c r="E21" s="188"/>
      <c r="F21" s="320">
        <v>34</v>
      </c>
      <c r="G21" s="320"/>
      <c r="H21" s="320"/>
    </row>
    <row r="22" spans="2:15" ht="15.75" customHeight="1" collapsed="1">
      <c r="B22" s="57"/>
      <c r="C22" s="60"/>
      <c r="D22" s="60"/>
      <c r="E22" s="98"/>
      <c r="F22" s="60"/>
      <c r="G22" s="60"/>
      <c r="H22" s="59"/>
    </row>
    <row r="23" spans="2:15" ht="15.75" customHeight="1" outlineLevel="1">
      <c r="B23" s="227" t="s">
        <v>39</v>
      </c>
      <c r="C23" s="228" t="s">
        <v>44</v>
      </c>
      <c r="D23" s="228"/>
      <c r="E23" s="229" t="s">
        <v>1</v>
      </c>
      <c r="F23" s="228" t="s">
        <v>1</v>
      </c>
      <c r="G23" s="228" t="s">
        <v>40</v>
      </c>
      <c r="H23" s="230" t="s">
        <v>41</v>
      </c>
    </row>
    <row r="24" spans="2:15" ht="15.75" customHeight="1" outlineLevel="1">
      <c r="B24" s="289">
        <v>1230</v>
      </c>
      <c r="C24" s="280" t="s">
        <v>232</v>
      </c>
      <c r="D24" s="280"/>
      <c r="E24" s="202">
        <v>1197</v>
      </c>
      <c r="F24" s="203">
        <f>E24*'Прайс-лист'!I3*(1-'Прайс-лист'!$E$3)</f>
        <v>30643.200000000001</v>
      </c>
      <c r="G24" s="289"/>
      <c r="H24" s="204">
        <f>F24</f>
        <v>30643.200000000001</v>
      </c>
    </row>
    <row r="25" spans="2:15" ht="15.75" hidden="1" customHeight="1" outlineLevel="2">
      <c r="B25" s="214"/>
      <c r="C25" s="17" t="s">
        <v>343</v>
      </c>
      <c r="D25" s="17"/>
      <c r="E25" s="17"/>
      <c r="F25" s="17"/>
      <c r="G25" s="17"/>
      <c r="H25" s="17"/>
    </row>
    <row r="26" spans="2:15" ht="290.25" hidden="1" customHeight="1" outlineLevel="2">
      <c r="B26" s="206"/>
      <c r="C26" s="319" t="s">
        <v>607</v>
      </c>
      <c r="D26" s="319"/>
      <c r="E26" s="319"/>
      <c r="F26" s="319"/>
      <c r="G26" s="319"/>
      <c r="H26" s="319"/>
    </row>
    <row r="27" spans="2:15" ht="15.75" customHeight="1" outlineLevel="1" collapsed="1">
      <c r="C27" s="17" t="s">
        <v>381</v>
      </c>
      <c r="D27" s="17"/>
      <c r="E27" s="17"/>
      <c r="F27" s="17"/>
      <c r="G27" s="17"/>
      <c r="H27" s="17"/>
    </row>
    <row r="28" spans="2:15" ht="15.75" customHeight="1" outlineLevel="1">
      <c r="B28" s="289"/>
      <c r="C28" s="281" t="s">
        <v>479</v>
      </c>
      <c r="D28" s="268" t="s">
        <v>281</v>
      </c>
      <c r="E28" s="256">
        <v>23</v>
      </c>
      <c r="F28" s="204">
        <f>E28*'Прайс-лист'!I3*(1-'Прайс-лист'!$E$3)</f>
        <v>588.80000000000007</v>
      </c>
      <c r="G28" s="205">
        <v>0</v>
      </c>
      <c r="H28" s="276">
        <f>F28*G28</f>
        <v>0</v>
      </c>
      <c r="J28" s="123" t="s">
        <v>281</v>
      </c>
    </row>
    <row r="29" spans="2:15" ht="15.75" customHeight="1" outlineLevel="1">
      <c r="C29" s="219" t="s">
        <v>4</v>
      </c>
      <c r="D29" s="219"/>
      <c r="E29" s="219"/>
      <c r="F29" s="219"/>
      <c r="G29" s="219"/>
      <c r="H29" s="219"/>
      <c r="J29" s="123" t="s">
        <v>475</v>
      </c>
    </row>
    <row r="30" spans="2:15" ht="15.75" customHeight="1" outlineLevel="1">
      <c r="B30" s="284">
        <v>4144</v>
      </c>
      <c r="C30" s="211" t="s">
        <v>428</v>
      </c>
      <c r="D30" s="211"/>
      <c r="E30" s="256">
        <v>23</v>
      </c>
      <c r="F30" s="203">
        <f>E30*'Прайс-лист'!I3*(1-'Прайс-лист'!$E$3)</f>
        <v>588.80000000000007</v>
      </c>
      <c r="G30" s="205">
        <v>0</v>
      </c>
      <c r="H30" s="204">
        <f t="shared" ref="H30:H35" si="0">F30*G30</f>
        <v>0</v>
      </c>
      <c r="J30" s="130" t="s">
        <v>476</v>
      </c>
    </row>
    <row r="31" spans="2:15" ht="15.75" customHeight="1" outlineLevel="1">
      <c r="B31" s="284">
        <v>2340</v>
      </c>
      <c r="C31" s="211" t="s">
        <v>65</v>
      </c>
      <c r="D31" s="211"/>
      <c r="E31" s="256">
        <v>52</v>
      </c>
      <c r="F31" s="203">
        <f>E31*'Прайс-лист'!I3*(1-'Прайс-лист'!$E$3)</f>
        <v>1331.2</v>
      </c>
      <c r="G31" s="205">
        <v>0</v>
      </c>
      <c r="H31" s="204">
        <f t="shared" si="0"/>
        <v>0</v>
      </c>
      <c r="J31" s="124" t="s">
        <v>481</v>
      </c>
    </row>
    <row r="32" spans="2:15" ht="15.75" customHeight="1" outlineLevel="1">
      <c r="B32" s="289">
        <v>2385</v>
      </c>
      <c r="C32" s="280" t="s">
        <v>296</v>
      </c>
      <c r="D32" s="280"/>
      <c r="E32" s="256">
        <v>60</v>
      </c>
      <c r="F32" s="203">
        <f>E32*'Прайс-лист'!I3*(1-'Прайс-лист'!$E$3)</f>
        <v>1536</v>
      </c>
      <c r="G32" s="205">
        <v>0</v>
      </c>
      <c r="H32" s="204">
        <f t="shared" si="0"/>
        <v>0</v>
      </c>
      <c r="O32" s="130"/>
    </row>
    <row r="33" spans="2:15" ht="15.75" customHeight="1" outlineLevel="1">
      <c r="B33" s="284">
        <v>2929</v>
      </c>
      <c r="C33" s="211" t="s">
        <v>6</v>
      </c>
      <c r="D33" s="211"/>
      <c r="E33" s="256">
        <v>82</v>
      </c>
      <c r="F33" s="203">
        <f>E33*'Прайс-лист'!I3*(1-'Прайс-лист'!$E$3)</f>
        <v>2099.2000000000003</v>
      </c>
      <c r="G33" s="205">
        <v>0</v>
      </c>
      <c r="H33" s="204">
        <f t="shared" si="0"/>
        <v>0</v>
      </c>
      <c r="O33" s="178"/>
    </row>
    <row r="34" spans="2:15" ht="15.75" customHeight="1" outlineLevel="1">
      <c r="B34" s="284">
        <v>2930</v>
      </c>
      <c r="C34" s="211" t="s">
        <v>67</v>
      </c>
      <c r="D34" s="211"/>
      <c r="E34" s="256">
        <v>103</v>
      </c>
      <c r="F34" s="203">
        <f>E34*'Прайс-лист'!I3*(1-'Прайс-лист'!$E$3)</f>
        <v>2636.8</v>
      </c>
      <c r="G34" s="205">
        <v>0</v>
      </c>
      <c r="H34" s="204">
        <f t="shared" si="0"/>
        <v>0</v>
      </c>
      <c r="O34" s="127"/>
    </row>
    <row r="35" spans="2:15" ht="15.75" customHeight="1" outlineLevel="1">
      <c r="B35" s="284">
        <v>2832</v>
      </c>
      <c r="C35" s="211" t="s">
        <v>8</v>
      </c>
      <c r="D35" s="211"/>
      <c r="E35" s="256">
        <v>144</v>
      </c>
      <c r="F35" s="203">
        <f>E35*'Прайс-лист'!I3*(1-'Прайс-лист'!$E$3)</f>
        <v>3686.4</v>
      </c>
      <c r="G35" s="205">
        <v>0</v>
      </c>
      <c r="H35" s="204">
        <f t="shared" si="0"/>
        <v>0</v>
      </c>
    </row>
    <row r="36" spans="2:15" ht="15.75" customHeight="1" outlineLevel="1">
      <c r="B36" s="3"/>
      <c r="C36" s="290"/>
      <c r="D36" s="290"/>
      <c r="E36" s="96"/>
      <c r="F36" s="1"/>
      <c r="G36" s="17" t="s">
        <v>9</v>
      </c>
      <c r="H36" s="95">
        <f>SUM(H24:H35)</f>
        <v>30643.200000000001</v>
      </c>
    </row>
    <row r="37" spans="2:15" ht="15.75" customHeight="1">
      <c r="H37" s="107"/>
    </row>
    <row r="44" spans="2:15" ht="15.75" customHeight="1">
      <c r="N44" s="66"/>
      <c r="O44" s="178"/>
    </row>
  </sheetData>
  <mergeCells count="40">
    <mergeCell ref="C20:D20"/>
    <mergeCell ref="C21:D21"/>
    <mergeCell ref="C12:D12"/>
    <mergeCell ref="C13:D13"/>
    <mergeCell ref="C4:D4"/>
    <mergeCell ref="C5:D5"/>
    <mergeCell ref="C6:D6"/>
    <mergeCell ref="C7:D7"/>
    <mergeCell ref="C8:D8"/>
    <mergeCell ref="C14:D14"/>
    <mergeCell ref="F19:H19"/>
    <mergeCell ref="C17:D17"/>
    <mergeCell ref="C18:D18"/>
    <mergeCell ref="K2:L2"/>
    <mergeCell ref="C19:D19"/>
    <mergeCell ref="F17:H17"/>
    <mergeCell ref="F18:H18"/>
    <mergeCell ref="B2:H2"/>
    <mergeCell ref="B3:H3"/>
    <mergeCell ref="C9:D9"/>
    <mergeCell ref="C10:D10"/>
    <mergeCell ref="C11:D11"/>
    <mergeCell ref="C15:D15"/>
    <mergeCell ref="C16:D16"/>
    <mergeCell ref="F20:H20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</mergeCells>
  <dataValidations count="1">
    <dataValidation type="list" allowBlank="1" showInputMessage="1" showErrorMessage="1" sqref="D28">
      <formula1>$J$28:$J$31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6"/>
  <sheetViews>
    <sheetView showGridLines="0" zoomScaleNormal="100" workbookViewId="0">
      <pane ySplit="2" topLeftCell="A3" activePane="bottomLeft" state="frozen"/>
      <selection pane="bottomLeft" activeCell="C54" sqref="C54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0.71093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0" width="9.140625" style="178" hidden="1" customWidth="1" outlineLevel="1"/>
    <col min="11" max="11" width="9.140625" style="178" collapsed="1"/>
    <col min="12" max="14" width="9.140625" style="178"/>
    <col min="15" max="15" width="19.5703125" style="66" bestFit="1" customWidth="1"/>
    <col min="16" max="16384" width="9.140625" style="178"/>
  </cols>
  <sheetData>
    <row r="2" spans="2:12" ht="15.75" customHeight="1">
      <c r="B2" s="322" t="s">
        <v>218</v>
      </c>
      <c r="C2" s="322"/>
      <c r="D2" s="322"/>
      <c r="E2" s="322"/>
      <c r="F2" s="322"/>
      <c r="G2" s="322"/>
      <c r="H2" s="322"/>
      <c r="K2" s="321" t="s">
        <v>430</v>
      </c>
      <c r="L2" s="321"/>
    </row>
    <row r="3" spans="2:12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2" ht="15.75" hidden="1" customHeight="1" outlineLevel="1">
      <c r="B4" s="187"/>
      <c r="C4" s="325" t="s">
        <v>16</v>
      </c>
      <c r="D4" s="325"/>
      <c r="E4" s="188"/>
      <c r="F4" s="320">
        <v>240</v>
      </c>
      <c r="G4" s="320"/>
      <c r="H4" s="320"/>
    </row>
    <row r="5" spans="2:12" ht="15.75" hidden="1" customHeight="1" outlineLevel="1">
      <c r="B5" s="187"/>
      <c r="C5" s="325" t="s">
        <v>17</v>
      </c>
      <c r="D5" s="325"/>
      <c r="E5" s="188"/>
      <c r="F5" s="320">
        <v>165</v>
      </c>
      <c r="G5" s="320"/>
      <c r="H5" s="320"/>
    </row>
    <row r="6" spans="2:12" ht="15.75" hidden="1" customHeight="1" outlineLevel="1">
      <c r="B6" s="187"/>
      <c r="C6" s="325" t="s">
        <v>18</v>
      </c>
      <c r="D6" s="325"/>
      <c r="E6" s="188"/>
      <c r="F6" s="320">
        <v>140</v>
      </c>
      <c r="G6" s="320"/>
      <c r="H6" s="320"/>
    </row>
    <row r="7" spans="2:12" ht="15.75" hidden="1" customHeight="1" outlineLevel="1">
      <c r="B7" s="187"/>
      <c r="C7" s="325" t="s">
        <v>19</v>
      </c>
      <c r="D7" s="325"/>
      <c r="E7" s="188"/>
      <c r="F7" s="320">
        <v>69</v>
      </c>
      <c r="G7" s="320"/>
      <c r="H7" s="320"/>
    </row>
    <row r="8" spans="2:12" ht="15.75" hidden="1" customHeight="1" outlineLevel="1">
      <c r="B8" s="187"/>
      <c r="C8" s="325" t="s">
        <v>20</v>
      </c>
      <c r="D8" s="325"/>
      <c r="E8" s="188"/>
      <c r="F8" s="320">
        <v>36</v>
      </c>
      <c r="G8" s="320"/>
      <c r="H8" s="320"/>
    </row>
    <row r="9" spans="2:12" ht="15.75" hidden="1" customHeight="1" outlineLevel="1">
      <c r="B9" s="187"/>
      <c r="C9" s="325" t="s">
        <v>36</v>
      </c>
      <c r="D9" s="325"/>
      <c r="E9" s="188"/>
      <c r="F9" s="320">
        <v>24</v>
      </c>
      <c r="G9" s="320"/>
      <c r="H9" s="320"/>
    </row>
    <row r="10" spans="2:12" ht="15.75" hidden="1" customHeight="1" outlineLevel="1">
      <c r="B10" s="187"/>
      <c r="C10" s="325" t="s">
        <v>21</v>
      </c>
      <c r="D10" s="325"/>
      <c r="E10" s="188"/>
      <c r="F10" s="320">
        <v>300</v>
      </c>
      <c r="G10" s="320"/>
      <c r="H10" s="320"/>
    </row>
    <row r="11" spans="2:12" ht="15.75" hidden="1" customHeight="1" outlineLevel="1">
      <c r="B11" s="187"/>
      <c r="C11" s="325" t="s">
        <v>22</v>
      </c>
      <c r="D11" s="325"/>
      <c r="E11" s="188"/>
      <c r="F11" s="320" t="s">
        <v>211</v>
      </c>
      <c r="G11" s="320"/>
      <c r="H11" s="320"/>
    </row>
    <row r="12" spans="2:12" ht="15.75" hidden="1" customHeight="1" outlineLevel="1">
      <c r="B12" s="187"/>
      <c r="C12" s="325" t="s">
        <v>23</v>
      </c>
      <c r="D12" s="325"/>
      <c r="E12" s="188"/>
      <c r="F12" s="320" t="s">
        <v>216</v>
      </c>
      <c r="G12" s="320"/>
      <c r="H12" s="320"/>
    </row>
    <row r="13" spans="2:12" ht="15.75" hidden="1" customHeight="1" outlineLevel="1">
      <c r="B13" s="187"/>
      <c r="C13" s="325" t="s">
        <v>24</v>
      </c>
      <c r="D13" s="325"/>
      <c r="E13" s="188"/>
      <c r="F13" s="320">
        <v>4</v>
      </c>
      <c r="G13" s="320"/>
      <c r="H13" s="320"/>
    </row>
    <row r="14" spans="2:12" ht="15.75" hidden="1" customHeight="1" outlineLevel="1">
      <c r="B14" s="187"/>
      <c r="C14" s="325" t="s">
        <v>25</v>
      </c>
      <c r="D14" s="325"/>
      <c r="E14" s="188"/>
      <c r="F14" s="320">
        <v>5</v>
      </c>
      <c r="G14" s="320"/>
      <c r="H14" s="320"/>
    </row>
    <row r="15" spans="2:12" ht="15.75" hidden="1" customHeight="1" outlineLevel="1">
      <c r="B15" s="187"/>
      <c r="C15" s="325" t="s">
        <v>26</v>
      </c>
      <c r="D15" s="325"/>
      <c r="E15" s="188"/>
      <c r="F15" s="320">
        <v>25</v>
      </c>
      <c r="G15" s="320"/>
      <c r="H15" s="320"/>
    </row>
    <row r="16" spans="2:12" ht="15.75" hidden="1" customHeight="1" outlineLevel="1">
      <c r="B16" s="187"/>
      <c r="C16" s="325" t="s">
        <v>27</v>
      </c>
      <c r="D16" s="325"/>
      <c r="E16" s="188"/>
      <c r="F16" s="320">
        <v>381</v>
      </c>
      <c r="G16" s="320"/>
      <c r="H16" s="320"/>
    </row>
    <row r="17" spans="2:15" ht="15.75" hidden="1" customHeight="1" outlineLevel="1">
      <c r="B17" s="187"/>
      <c r="C17" s="325" t="s">
        <v>28</v>
      </c>
      <c r="D17" s="325"/>
      <c r="E17" s="188"/>
      <c r="F17" s="320" t="s">
        <v>213</v>
      </c>
      <c r="G17" s="320"/>
      <c r="H17" s="320"/>
    </row>
    <row r="18" spans="2:15" ht="31.5" hidden="1" customHeight="1" outlineLevel="1">
      <c r="B18" s="187"/>
      <c r="C18" s="325" t="s">
        <v>30</v>
      </c>
      <c r="D18" s="325"/>
      <c r="E18" s="188"/>
      <c r="F18" s="320" t="s">
        <v>217</v>
      </c>
      <c r="G18" s="320"/>
      <c r="H18" s="320"/>
    </row>
    <row r="19" spans="2:15" ht="15.75" hidden="1" customHeight="1" outlineLevel="1">
      <c r="B19" s="187"/>
      <c r="C19" s="325" t="s">
        <v>37</v>
      </c>
      <c r="D19" s="325"/>
      <c r="E19" s="188"/>
      <c r="F19" s="341" t="s">
        <v>121</v>
      </c>
      <c r="G19" s="341"/>
      <c r="H19" s="341"/>
    </row>
    <row r="20" spans="2:15" ht="15.75" hidden="1" customHeight="1" outlineLevel="1">
      <c r="B20" s="187"/>
      <c r="C20" s="324" t="s">
        <v>33</v>
      </c>
      <c r="D20" s="324"/>
      <c r="E20" s="188"/>
      <c r="F20" s="320" t="s">
        <v>204</v>
      </c>
      <c r="G20" s="320"/>
      <c r="H20" s="320"/>
    </row>
    <row r="21" spans="2:15" ht="15.75" hidden="1" customHeight="1" outlineLevel="1">
      <c r="B21" s="187"/>
      <c r="C21" s="324" t="s">
        <v>35</v>
      </c>
      <c r="D21" s="324"/>
      <c r="E21" s="188"/>
      <c r="F21" s="320">
        <v>29</v>
      </c>
      <c r="G21" s="320"/>
      <c r="H21" s="320"/>
    </row>
    <row r="22" spans="2:15" ht="15.75" customHeight="1" collapsed="1">
      <c r="B22" s="57"/>
      <c r="C22" s="60"/>
      <c r="D22" s="60"/>
      <c r="E22" s="98"/>
      <c r="F22" s="60"/>
      <c r="G22" s="60"/>
      <c r="H22" s="59"/>
    </row>
    <row r="23" spans="2:15" ht="15.75" customHeight="1" outlineLevel="1">
      <c r="B23" s="227" t="s">
        <v>39</v>
      </c>
      <c r="C23" s="228" t="s">
        <v>44</v>
      </c>
      <c r="D23" s="228"/>
      <c r="E23" s="229" t="s">
        <v>1</v>
      </c>
      <c r="F23" s="228" t="s">
        <v>1</v>
      </c>
      <c r="G23" s="228" t="s">
        <v>40</v>
      </c>
      <c r="H23" s="230" t="s">
        <v>41</v>
      </c>
    </row>
    <row r="24" spans="2:15" ht="15.75" customHeight="1" outlineLevel="1">
      <c r="B24" s="289">
        <v>1231</v>
      </c>
      <c r="C24" s="280" t="s">
        <v>231</v>
      </c>
      <c r="D24" s="280"/>
      <c r="E24" s="202">
        <v>1320</v>
      </c>
      <c r="F24" s="203">
        <f>E24*'Прайс-лист'!I3*(1-'Прайс-лист'!$E$3)</f>
        <v>33792</v>
      </c>
      <c r="G24" s="289"/>
      <c r="H24" s="204">
        <f>F24</f>
        <v>33792</v>
      </c>
    </row>
    <row r="25" spans="2:15" ht="15.75" hidden="1" customHeight="1" outlineLevel="2">
      <c r="B25" s="214"/>
      <c r="C25" s="17" t="s">
        <v>343</v>
      </c>
      <c r="D25" s="17"/>
      <c r="E25" s="17"/>
      <c r="F25" s="17"/>
      <c r="G25" s="17"/>
      <c r="H25" s="17"/>
    </row>
    <row r="26" spans="2:15" ht="263.25" hidden="1" customHeight="1" outlineLevel="2">
      <c r="B26" s="206"/>
      <c r="C26" s="319" t="s">
        <v>608</v>
      </c>
      <c r="D26" s="319"/>
      <c r="E26" s="319"/>
      <c r="F26" s="319"/>
      <c r="G26" s="319"/>
      <c r="H26" s="319"/>
    </row>
    <row r="27" spans="2:15" ht="15.75" customHeight="1" outlineLevel="1" collapsed="1">
      <c r="C27" s="17" t="s">
        <v>381</v>
      </c>
      <c r="D27" s="17"/>
      <c r="E27" s="17"/>
      <c r="F27" s="17"/>
      <c r="G27" s="17"/>
      <c r="H27" s="17"/>
    </row>
    <row r="28" spans="2:15" ht="15.75" customHeight="1" outlineLevel="1">
      <c r="B28" s="289"/>
      <c r="C28" s="281" t="s">
        <v>479</v>
      </c>
      <c r="D28" s="268" t="s">
        <v>281</v>
      </c>
      <c r="E28" s="256">
        <v>23</v>
      </c>
      <c r="F28" s="204">
        <f>E28*'Прайс-лист'!I3*(1-'Прайс-лист'!$E$3)</f>
        <v>588.80000000000007</v>
      </c>
      <c r="G28" s="205">
        <v>0</v>
      </c>
      <c r="H28" s="276">
        <f>F28*G28</f>
        <v>0</v>
      </c>
      <c r="J28" s="123" t="s">
        <v>281</v>
      </c>
    </row>
    <row r="29" spans="2:15" ht="15.75" customHeight="1" outlineLevel="1">
      <c r="C29" s="219" t="s">
        <v>4</v>
      </c>
      <c r="D29" s="219"/>
      <c r="E29" s="219"/>
      <c r="F29" s="219"/>
      <c r="G29" s="219"/>
      <c r="H29" s="219"/>
      <c r="J29" s="123" t="s">
        <v>475</v>
      </c>
    </row>
    <row r="30" spans="2:15" ht="15.75" customHeight="1" outlineLevel="1">
      <c r="B30" s="284">
        <v>4144</v>
      </c>
      <c r="C30" s="211" t="s">
        <v>428</v>
      </c>
      <c r="D30" s="211"/>
      <c r="E30" s="256">
        <v>23</v>
      </c>
      <c r="F30" s="203">
        <f>E30*'Прайс-лист'!I3*(1-'Прайс-лист'!$E$3)</f>
        <v>588.80000000000007</v>
      </c>
      <c r="G30" s="205">
        <v>0</v>
      </c>
      <c r="H30" s="204">
        <f t="shared" ref="H30:H35" si="0">F30*G30</f>
        <v>0</v>
      </c>
      <c r="J30" s="130" t="s">
        <v>476</v>
      </c>
    </row>
    <row r="31" spans="2:15" ht="15.75" customHeight="1" outlineLevel="1">
      <c r="B31" s="284">
        <v>2340</v>
      </c>
      <c r="C31" s="211" t="s">
        <v>65</v>
      </c>
      <c r="D31" s="211"/>
      <c r="E31" s="256">
        <v>52</v>
      </c>
      <c r="F31" s="203">
        <f>E31*'Прайс-лист'!I3*(1-'Прайс-лист'!$E$3)</f>
        <v>1331.2</v>
      </c>
      <c r="G31" s="205">
        <v>0</v>
      </c>
      <c r="H31" s="204">
        <f t="shared" si="0"/>
        <v>0</v>
      </c>
      <c r="J31" s="124" t="s">
        <v>481</v>
      </c>
    </row>
    <row r="32" spans="2:15" ht="15.75" customHeight="1" outlineLevel="1">
      <c r="B32" s="289">
        <v>2385</v>
      </c>
      <c r="C32" s="280" t="s">
        <v>296</v>
      </c>
      <c r="D32" s="280"/>
      <c r="E32" s="256">
        <v>60</v>
      </c>
      <c r="F32" s="203">
        <f>E32*'Прайс-лист'!I3*(1-'Прайс-лист'!$E$3)</f>
        <v>1536</v>
      </c>
      <c r="G32" s="205">
        <v>0</v>
      </c>
      <c r="H32" s="204">
        <f t="shared" si="0"/>
        <v>0</v>
      </c>
      <c r="O32" s="130"/>
    </row>
    <row r="33" spans="2:15" ht="15.75" customHeight="1" outlineLevel="1">
      <c r="B33" s="284">
        <v>2929</v>
      </c>
      <c r="C33" s="211" t="s">
        <v>6</v>
      </c>
      <c r="D33" s="211"/>
      <c r="E33" s="256">
        <v>82</v>
      </c>
      <c r="F33" s="203">
        <f>E33*'Прайс-лист'!I3*(1-'Прайс-лист'!$E$3)</f>
        <v>2099.2000000000003</v>
      </c>
      <c r="G33" s="205">
        <v>0</v>
      </c>
      <c r="H33" s="204">
        <f t="shared" si="0"/>
        <v>0</v>
      </c>
      <c r="O33" s="178"/>
    </row>
    <row r="34" spans="2:15" ht="15.75" customHeight="1" outlineLevel="1">
      <c r="B34" s="284">
        <v>2930</v>
      </c>
      <c r="C34" s="211" t="s">
        <v>67</v>
      </c>
      <c r="D34" s="211"/>
      <c r="E34" s="256">
        <v>103</v>
      </c>
      <c r="F34" s="203">
        <f>E34*'Прайс-лист'!I3*(1-'Прайс-лист'!$E$3)</f>
        <v>2636.8</v>
      </c>
      <c r="G34" s="205">
        <v>0</v>
      </c>
      <c r="H34" s="204">
        <f t="shared" si="0"/>
        <v>0</v>
      </c>
      <c r="O34" s="127"/>
    </row>
    <row r="35" spans="2:15" ht="15.75" customHeight="1" outlineLevel="1">
      <c r="B35" s="284">
        <v>2832</v>
      </c>
      <c r="C35" s="211" t="s">
        <v>8</v>
      </c>
      <c r="D35" s="211"/>
      <c r="E35" s="256">
        <v>144</v>
      </c>
      <c r="F35" s="203">
        <f>E35*'Прайс-лист'!I3*(1-'Прайс-лист'!$E$3)</f>
        <v>3686.4</v>
      </c>
      <c r="G35" s="205">
        <v>0</v>
      </c>
      <c r="H35" s="204">
        <f t="shared" si="0"/>
        <v>0</v>
      </c>
    </row>
    <row r="36" spans="2:15" ht="15.75" customHeight="1" outlineLevel="1">
      <c r="B36" s="3"/>
      <c r="C36" s="290"/>
      <c r="D36" s="290"/>
      <c r="E36" s="96"/>
      <c r="F36" s="1"/>
      <c r="G36" s="17" t="s">
        <v>9</v>
      </c>
      <c r="H36" s="95">
        <f>SUM(H24:H35)</f>
        <v>33792</v>
      </c>
    </row>
  </sheetData>
  <mergeCells count="40">
    <mergeCell ref="K2:L2"/>
    <mergeCell ref="C4:D4"/>
    <mergeCell ref="C5:D5"/>
    <mergeCell ref="C6:D6"/>
    <mergeCell ref="C7:D7"/>
    <mergeCell ref="B2:H2"/>
    <mergeCell ref="B3:H3"/>
    <mergeCell ref="C13:D13"/>
    <mergeCell ref="C14:D14"/>
    <mergeCell ref="C15:D15"/>
    <mergeCell ref="C8:D8"/>
    <mergeCell ref="C9:D9"/>
    <mergeCell ref="C10:D10"/>
    <mergeCell ref="C11:D11"/>
    <mergeCell ref="C12:D12"/>
    <mergeCell ref="C21:D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C17:D17"/>
    <mergeCell ref="F21:H21"/>
    <mergeCell ref="F16:H16"/>
    <mergeCell ref="F17:H17"/>
    <mergeCell ref="F18:H18"/>
    <mergeCell ref="C19:D19"/>
    <mergeCell ref="C20:D20"/>
    <mergeCell ref="C16:D16"/>
    <mergeCell ref="C18:D18"/>
    <mergeCell ref="F19:H19"/>
    <mergeCell ref="F20:H20"/>
  </mergeCells>
  <dataValidations count="1">
    <dataValidation type="list" allowBlank="1" showInputMessage="1" showErrorMessage="1" sqref="D28">
      <formula1>$J$28:$J$31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0"/>
  </sheetPr>
  <dimension ref="B2:J31"/>
  <sheetViews>
    <sheetView showGridLines="0" zoomScaleNormal="100" workbookViewId="0">
      <pane ySplit="2" topLeftCell="A3" activePane="bottomLeft" state="frozen"/>
      <selection pane="bottomLeft" activeCell="C50" sqref="C50"/>
    </sheetView>
  </sheetViews>
  <sheetFormatPr defaultRowHeight="15.75" customHeight="1" outlineLevelRow="2"/>
  <cols>
    <col min="1" max="1" width="3.7109375" style="178" customWidth="1"/>
    <col min="2" max="2" width="12.7109375" style="178" customWidth="1"/>
    <col min="3" max="3" width="105.7109375" style="178" customWidth="1"/>
    <col min="4" max="4" width="11.140625" style="179" hidden="1" customWidth="1"/>
    <col min="5" max="5" width="15.7109375" style="179" customWidth="1"/>
    <col min="6" max="6" width="10.7109375" style="178" customWidth="1"/>
    <col min="7" max="7" width="15.7109375" style="179" customWidth="1"/>
    <col min="8" max="16384" width="9.140625" style="178"/>
  </cols>
  <sheetData>
    <row r="2" spans="2:10" ht="15.75" customHeight="1">
      <c r="B2" s="322" t="s">
        <v>207</v>
      </c>
      <c r="C2" s="322"/>
      <c r="D2" s="322"/>
      <c r="E2" s="322"/>
      <c r="F2" s="322"/>
      <c r="G2" s="322"/>
      <c r="I2" s="321" t="s">
        <v>430</v>
      </c>
      <c r="J2" s="321"/>
    </row>
    <row r="3" spans="2:10" ht="15.75" hidden="1" customHeight="1" outlineLevel="1">
      <c r="B3" s="326" t="s">
        <v>15</v>
      </c>
      <c r="C3" s="326"/>
      <c r="D3" s="326"/>
      <c r="E3" s="326"/>
      <c r="F3" s="326"/>
      <c r="G3" s="326"/>
    </row>
    <row r="4" spans="2:10" ht="15.75" hidden="1" customHeight="1" outlineLevel="1">
      <c r="B4" s="187"/>
      <c r="C4" s="280" t="s">
        <v>16</v>
      </c>
      <c r="D4" s="189"/>
      <c r="E4" s="320">
        <v>550</v>
      </c>
      <c r="F4" s="320"/>
      <c r="G4" s="320"/>
    </row>
    <row r="5" spans="2:10" ht="15.75" hidden="1" customHeight="1" outlineLevel="1">
      <c r="B5" s="187"/>
      <c r="C5" s="280" t="s">
        <v>17</v>
      </c>
      <c r="D5" s="189"/>
      <c r="E5" s="320">
        <v>470</v>
      </c>
      <c r="F5" s="320"/>
      <c r="G5" s="320"/>
    </row>
    <row r="6" spans="2:10" ht="15.75" hidden="1" customHeight="1" outlineLevel="1">
      <c r="B6" s="187"/>
      <c r="C6" s="280" t="s">
        <v>18</v>
      </c>
      <c r="D6" s="189"/>
      <c r="E6" s="320">
        <v>104</v>
      </c>
      <c r="F6" s="320"/>
      <c r="G6" s="320"/>
    </row>
    <row r="7" spans="2:10" ht="15.75" hidden="1" customHeight="1" outlineLevel="1">
      <c r="B7" s="187"/>
      <c r="C7" s="280" t="s">
        <v>19</v>
      </c>
      <c r="D7" s="189"/>
      <c r="E7" s="320">
        <v>40</v>
      </c>
      <c r="F7" s="320"/>
      <c r="G7" s="320"/>
    </row>
    <row r="8" spans="2:10" ht="15.75" hidden="1" customHeight="1" outlineLevel="1">
      <c r="B8" s="187"/>
      <c r="C8" s="280" t="s">
        <v>20</v>
      </c>
      <c r="D8" s="189"/>
      <c r="E8" s="320">
        <v>32</v>
      </c>
      <c r="F8" s="320"/>
      <c r="G8" s="320"/>
    </row>
    <row r="9" spans="2:10" ht="15.75" hidden="1" customHeight="1" outlineLevel="1">
      <c r="B9" s="187"/>
      <c r="C9" s="280" t="s">
        <v>36</v>
      </c>
      <c r="D9" s="189"/>
      <c r="E9" s="320">
        <v>30</v>
      </c>
      <c r="F9" s="320"/>
      <c r="G9" s="320"/>
    </row>
    <row r="10" spans="2:10" ht="15.75" hidden="1" customHeight="1" outlineLevel="1">
      <c r="B10" s="187"/>
      <c r="C10" s="280" t="s">
        <v>21</v>
      </c>
      <c r="D10" s="189"/>
      <c r="E10" s="320">
        <v>350</v>
      </c>
      <c r="F10" s="320"/>
      <c r="G10" s="320"/>
    </row>
    <row r="11" spans="2:10" ht="15.75" hidden="1" customHeight="1" outlineLevel="1">
      <c r="B11" s="187"/>
      <c r="C11" s="280" t="s">
        <v>22</v>
      </c>
      <c r="D11" s="189"/>
      <c r="E11" s="320">
        <v>4</v>
      </c>
      <c r="F11" s="320"/>
      <c r="G11" s="320"/>
    </row>
    <row r="12" spans="2:10" ht="15.75" hidden="1" customHeight="1" outlineLevel="1">
      <c r="B12" s="187"/>
      <c r="C12" s="280" t="s">
        <v>23</v>
      </c>
      <c r="D12" s="189"/>
      <c r="E12" s="320" t="s">
        <v>190</v>
      </c>
      <c r="F12" s="320"/>
      <c r="G12" s="320"/>
    </row>
    <row r="13" spans="2:10" ht="15.75" hidden="1" customHeight="1" outlineLevel="1">
      <c r="B13" s="187"/>
      <c r="C13" s="280" t="s">
        <v>24</v>
      </c>
      <c r="D13" s="189"/>
      <c r="E13" s="320">
        <v>6</v>
      </c>
      <c r="F13" s="320"/>
      <c r="G13" s="320"/>
    </row>
    <row r="14" spans="2:10" ht="15.75" hidden="1" customHeight="1" outlineLevel="1">
      <c r="B14" s="187"/>
      <c r="C14" s="280" t="s">
        <v>25</v>
      </c>
      <c r="D14" s="189"/>
      <c r="E14" s="320">
        <v>8</v>
      </c>
      <c r="F14" s="320"/>
      <c r="G14" s="320"/>
    </row>
    <row r="15" spans="2:10" ht="15.75" hidden="1" customHeight="1" outlineLevel="1">
      <c r="B15" s="187"/>
      <c r="C15" s="280" t="s">
        <v>26</v>
      </c>
      <c r="D15" s="189"/>
      <c r="E15" s="320">
        <v>40</v>
      </c>
      <c r="F15" s="320"/>
      <c r="G15" s="320"/>
    </row>
    <row r="16" spans="2:10" ht="15.75" hidden="1" customHeight="1" outlineLevel="1">
      <c r="B16" s="187"/>
      <c r="C16" s="280" t="s">
        <v>27</v>
      </c>
      <c r="D16" s="189"/>
      <c r="E16" s="320">
        <v>381</v>
      </c>
      <c r="F16" s="320"/>
      <c r="G16" s="320"/>
    </row>
    <row r="17" spans="2:7" ht="15.75" hidden="1" customHeight="1" outlineLevel="1">
      <c r="B17" s="187"/>
      <c r="C17" s="280" t="s">
        <v>28</v>
      </c>
      <c r="D17" s="189"/>
      <c r="E17" s="320" t="s">
        <v>191</v>
      </c>
      <c r="F17" s="320"/>
      <c r="G17" s="320"/>
    </row>
    <row r="18" spans="2:7" ht="15.75" hidden="1" customHeight="1" outlineLevel="1">
      <c r="B18" s="187"/>
      <c r="C18" s="280" t="s">
        <v>30</v>
      </c>
      <c r="D18" s="189"/>
      <c r="E18" s="320" t="s">
        <v>192</v>
      </c>
      <c r="F18" s="320"/>
      <c r="G18" s="320"/>
    </row>
    <row r="19" spans="2:7" ht="15.75" hidden="1" customHeight="1" outlineLevel="1">
      <c r="B19" s="187"/>
      <c r="C19" s="280" t="s">
        <v>37</v>
      </c>
      <c r="D19" s="189"/>
      <c r="E19" s="320" t="s">
        <v>32</v>
      </c>
      <c r="F19" s="320"/>
      <c r="G19" s="320"/>
    </row>
    <row r="20" spans="2:7" ht="15.75" hidden="1" customHeight="1" outlineLevel="1">
      <c r="B20" s="187"/>
      <c r="C20" s="281" t="s">
        <v>33</v>
      </c>
      <c r="D20" s="189"/>
      <c r="E20" s="320" t="s">
        <v>195</v>
      </c>
      <c r="F20" s="320"/>
      <c r="G20" s="320"/>
    </row>
    <row r="21" spans="2:7" ht="15.75" hidden="1" customHeight="1" outlineLevel="1">
      <c r="B21" s="187"/>
      <c r="C21" s="281" t="s">
        <v>35</v>
      </c>
      <c r="D21" s="189"/>
      <c r="E21" s="320">
        <v>38</v>
      </c>
      <c r="F21" s="320"/>
      <c r="G21" s="320"/>
    </row>
    <row r="22" spans="2:7" ht="15.75" customHeight="1" collapsed="1">
      <c r="B22" s="57"/>
      <c r="C22" s="60"/>
      <c r="D22" s="59"/>
      <c r="E22" s="60"/>
      <c r="F22" s="60"/>
      <c r="G22" s="59"/>
    </row>
    <row r="23" spans="2:7" ht="15.75" customHeight="1" outlineLevel="1">
      <c r="B23" s="227" t="s">
        <v>39</v>
      </c>
      <c r="C23" s="228" t="s">
        <v>44</v>
      </c>
      <c r="D23" s="230" t="s">
        <v>1</v>
      </c>
      <c r="E23" s="228" t="s">
        <v>1</v>
      </c>
      <c r="F23" s="228" t="s">
        <v>40</v>
      </c>
      <c r="G23" s="230" t="s">
        <v>41</v>
      </c>
    </row>
    <row r="24" spans="2:7" ht="15.75" customHeight="1" outlineLevel="1">
      <c r="B24" s="289">
        <v>1450</v>
      </c>
      <c r="C24" s="280" t="s">
        <v>196</v>
      </c>
      <c r="D24" s="236">
        <v>1586</v>
      </c>
      <c r="E24" s="203">
        <f>D24*'Прайс-лист'!I3*(1-'Прайс-лист'!$E$3)</f>
        <v>40601.600000000006</v>
      </c>
      <c r="F24" s="289"/>
      <c r="G24" s="204">
        <f>E24</f>
        <v>40601.600000000006</v>
      </c>
    </row>
    <row r="25" spans="2:7" ht="15.75" hidden="1" customHeight="1" outlineLevel="2">
      <c r="B25" s="214"/>
      <c r="C25" s="17" t="s">
        <v>343</v>
      </c>
      <c r="D25" s="17"/>
      <c r="E25" s="17"/>
      <c r="F25" s="17"/>
      <c r="G25" s="17"/>
    </row>
    <row r="26" spans="2:7" ht="228.75" hidden="1" customHeight="1" outlineLevel="2">
      <c r="B26" s="206"/>
      <c r="C26" s="319" t="s">
        <v>609</v>
      </c>
      <c r="D26" s="319"/>
      <c r="E26" s="319"/>
      <c r="F26" s="319"/>
      <c r="G26" s="319"/>
    </row>
    <row r="27" spans="2:7" ht="15.75" customHeight="1" outlineLevel="1" collapsed="1">
      <c r="C27" s="17" t="s">
        <v>381</v>
      </c>
      <c r="D27" s="17"/>
      <c r="E27" s="17"/>
      <c r="F27" s="17"/>
      <c r="G27" s="17"/>
    </row>
    <row r="28" spans="2:7" ht="15.75" customHeight="1" outlineLevel="1">
      <c r="B28" s="284">
        <v>2002</v>
      </c>
      <c r="C28" s="285" t="s">
        <v>117</v>
      </c>
      <c r="D28" s="238">
        <v>23</v>
      </c>
      <c r="E28" s="203">
        <f>D28*'Прайс-лист'!I3*(1-'Прайс-лист'!$E$3)</f>
        <v>588.80000000000007</v>
      </c>
      <c r="F28" s="205">
        <v>0</v>
      </c>
      <c r="G28" s="204">
        <f>E28*F28</f>
        <v>0</v>
      </c>
    </row>
    <row r="29" spans="2:7" ht="15.75" customHeight="1" outlineLevel="1">
      <c r="C29" s="219" t="s">
        <v>4</v>
      </c>
      <c r="D29" s="219"/>
      <c r="E29" s="219"/>
      <c r="F29" s="219"/>
      <c r="G29" s="219"/>
    </row>
    <row r="30" spans="2:7" ht="15.75" customHeight="1" outlineLevel="1">
      <c r="B30" s="284">
        <v>4144</v>
      </c>
      <c r="C30" s="285" t="s">
        <v>428</v>
      </c>
      <c r="D30" s="238">
        <v>23</v>
      </c>
      <c r="E30" s="203">
        <f>D30*'Прайс-лист'!I3*(1-'Прайс-лист'!$E$3)</f>
        <v>588.80000000000007</v>
      </c>
      <c r="F30" s="205">
        <v>0</v>
      </c>
      <c r="G30" s="204">
        <f>E30*F30</f>
        <v>0</v>
      </c>
    </row>
    <row r="31" spans="2:7" ht="15.75" customHeight="1" outlineLevel="1">
      <c r="B31" s="3"/>
      <c r="C31" s="290"/>
      <c r="D31" s="1"/>
      <c r="E31" s="1"/>
      <c r="F31" s="17" t="s">
        <v>9</v>
      </c>
      <c r="G31" s="95">
        <f>SUM(G24:G30)</f>
        <v>40601.600000000006</v>
      </c>
    </row>
  </sheetData>
  <mergeCells count="22">
    <mergeCell ref="E21:G21"/>
    <mergeCell ref="I2:J2"/>
    <mergeCell ref="B2:G2"/>
    <mergeCell ref="B3:G3"/>
    <mergeCell ref="E19:G19"/>
    <mergeCell ref="E20:G20"/>
    <mergeCell ref="C26:G26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3:G13"/>
    <mergeCell ref="E14:G14"/>
    <mergeCell ref="E15:G15"/>
    <mergeCell ref="E16:G16"/>
    <mergeCell ref="E17:G17"/>
    <mergeCell ref="E18:G18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0"/>
  </sheetPr>
  <dimension ref="B2:J32"/>
  <sheetViews>
    <sheetView showGridLines="0" zoomScaleNormal="100" workbookViewId="0">
      <pane ySplit="2" topLeftCell="A3" activePane="bottomLeft" state="frozen"/>
      <selection pane="bottomLeft" activeCell="C49" sqref="C49"/>
    </sheetView>
  </sheetViews>
  <sheetFormatPr defaultRowHeight="15.75" customHeight="1" outlineLevelRow="2"/>
  <cols>
    <col min="1" max="1" width="3.7109375" style="178" customWidth="1"/>
    <col min="2" max="2" width="12.7109375" style="178" customWidth="1"/>
    <col min="3" max="3" width="105.7109375" style="178" customWidth="1"/>
    <col min="4" max="4" width="11.140625" style="179" hidden="1" customWidth="1"/>
    <col min="5" max="5" width="15.7109375" style="179" customWidth="1"/>
    <col min="6" max="6" width="10.7109375" style="178" customWidth="1"/>
    <col min="7" max="7" width="15.7109375" style="179" customWidth="1"/>
    <col min="8" max="16384" width="9.140625" style="178"/>
  </cols>
  <sheetData>
    <row r="2" spans="2:10" ht="15.75" customHeight="1">
      <c r="B2" s="322" t="s">
        <v>120</v>
      </c>
      <c r="C2" s="322"/>
      <c r="D2" s="322"/>
      <c r="E2" s="322"/>
      <c r="F2" s="322"/>
      <c r="G2" s="322"/>
      <c r="I2" s="321" t="s">
        <v>430</v>
      </c>
      <c r="J2" s="321"/>
    </row>
    <row r="3" spans="2:10" ht="15.75" hidden="1" customHeight="1" outlineLevel="1">
      <c r="B3" s="326" t="s">
        <v>15</v>
      </c>
      <c r="C3" s="326"/>
      <c r="D3" s="326"/>
      <c r="E3" s="326"/>
      <c r="F3" s="326"/>
      <c r="G3" s="326"/>
    </row>
    <row r="4" spans="2:10" ht="15.75" hidden="1" customHeight="1" outlineLevel="1">
      <c r="B4" s="187"/>
      <c r="C4" s="280" t="s">
        <v>16</v>
      </c>
      <c r="D4" s="189"/>
      <c r="E4" s="320">
        <v>550</v>
      </c>
      <c r="F4" s="320"/>
      <c r="G4" s="320"/>
    </row>
    <row r="5" spans="2:10" ht="15.75" hidden="1" customHeight="1" outlineLevel="1">
      <c r="B5" s="187"/>
      <c r="C5" s="280" t="s">
        <v>17</v>
      </c>
      <c r="D5" s="189"/>
      <c r="E5" s="320">
        <v>470</v>
      </c>
      <c r="F5" s="320"/>
      <c r="G5" s="320"/>
    </row>
    <row r="6" spans="2:10" ht="15.75" hidden="1" customHeight="1" outlineLevel="1">
      <c r="B6" s="187"/>
      <c r="C6" s="280" t="s">
        <v>18</v>
      </c>
      <c r="D6" s="189"/>
      <c r="E6" s="320">
        <v>104</v>
      </c>
      <c r="F6" s="320"/>
      <c r="G6" s="320"/>
    </row>
    <row r="7" spans="2:10" ht="15.75" hidden="1" customHeight="1" outlineLevel="1">
      <c r="B7" s="187"/>
      <c r="C7" s="280" t="s">
        <v>19</v>
      </c>
      <c r="D7" s="189"/>
      <c r="E7" s="320">
        <v>40</v>
      </c>
      <c r="F7" s="320"/>
      <c r="G7" s="320"/>
    </row>
    <row r="8" spans="2:10" ht="15.75" hidden="1" customHeight="1" outlineLevel="1">
      <c r="B8" s="187"/>
      <c r="C8" s="280" t="s">
        <v>20</v>
      </c>
      <c r="D8" s="189"/>
      <c r="E8" s="320">
        <v>32</v>
      </c>
      <c r="F8" s="320"/>
      <c r="G8" s="320"/>
    </row>
    <row r="9" spans="2:10" ht="15.75" hidden="1" customHeight="1" outlineLevel="1">
      <c r="B9" s="187"/>
      <c r="C9" s="280" t="s">
        <v>36</v>
      </c>
      <c r="D9" s="189"/>
      <c r="E9" s="320">
        <v>30</v>
      </c>
      <c r="F9" s="320"/>
      <c r="G9" s="320"/>
    </row>
    <row r="10" spans="2:10" ht="15.75" hidden="1" customHeight="1" outlineLevel="1">
      <c r="B10" s="187"/>
      <c r="C10" s="280" t="s">
        <v>21</v>
      </c>
      <c r="D10" s="189"/>
      <c r="E10" s="320">
        <v>350</v>
      </c>
      <c r="F10" s="320"/>
      <c r="G10" s="320"/>
    </row>
    <row r="11" spans="2:10" ht="15.75" hidden="1" customHeight="1" outlineLevel="1">
      <c r="B11" s="187"/>
      <c r="C11" s="280" t="s">
        <v>22</v>
      </c>
      <c r="D11" s="189"/>
      <c r="E11" s="320">
        <v>4</v>
      </c>
      <c r="F11" s="320"/>
      <c r="G11" s="320"/>
    </row>
    <row r="12" spans="2:10" ht="15.75" hidden="1" customHeight="1" outlineLevel="1">
      <c r="B12" s="187"/>
      <c r="C12" s="280" t="s">
        <v>23</v>
      </c>
      <c r="D12" s="189"/>
      <c r="E12" s="320" t="s">
        <v>190</v>
      </c>
      <c r="F12" s="320"/>
      <c r="G12" s="320"/>
    </row>
    <row r="13" spans="2:10" ht="15.75" hidden="1" customHeight="1" outlineLevel="1">
      <c r="B13" s="187"/>
      <c r="C13" s="280" t="s">
        <v>24</v>
      </c>
      <c r="D13" s="189"/>
      <c r="E13" s="320">
        <v>6</v>
      </c>
      <c r="F13" s="320"/>
      <c r="G13" s="320"/>
    </row>
    <row r="14" spans="2:10" ht="15.75" hidden="1" customHeight="1" outlineLevel="1">
      <c r="B14" s="187"/>
      <c r="C14" s="280" t="s">
        <v>25</v>
      </c>
      <c r="D14" s="189"/>
      <c r="E14" s="320">
        <v>8</v>
      </c>
      <c r="F14" s="320"/>
      <c r="G14" s="320"/>
    </row>
    <row r="15" spans="2:10" ht="15.75" hidden="1" customHeight="1" outlineLevel="1">
      <c r="B15" s="187"/>
      <c r="C15" s="280" t="s">
        <v>26</v>
      </c>
      <c r="D15" s="189"/>
      <c r="E15" s="320">
        <v>40</v>
      </c>
      <c r="F15" s="320"/>
      <c r="G15" s="320"/>
    </row>
    <row r="16" spans="2:10" ht="15.75" hidden="1" customHeight="1" outlineLevel="1">
      <c r="B16" s="187"/>
      <c r="C16" s="280" t="s">
        <v>27</v>
      </c>
      <c r="D16" s="189"/>
      <c r="E16" s="320">
        <v>381</v>
      </c>
      <c r="F16" s="320"/>
      <c r="G16" s="320"/>
    </row>
    <row r="17" spans="2:7" ht="15.75" hidden="1" customHeight="1" outlineLevel="1">
      <c r="B17" s="187"/>
      <c r="C17" s="280" t="s">
        <v>28</v>
      </c>
      <c r="D17" s="189"/>
      <c r="E17" s="320" t="s">
        <v>191</v>
      </c>
      <c r="F17" s="320"/>
      <c r="G17" s="320"/>
    </row>
    <row r="18" spans="2:7" ht="15.75" hidden="1" customHeight="1" outlineLevel="1">
      <c r="B18" s="187"/>
      <c r="C18" s="280" t="s">
        <v>30</v>
      </c>
      <c r="D18" s="189"/>
      <c r="E18" s="320" t="s">
        <v>192</v>
      </c>
      <c r="F18" s="320"/>
      <c r="G18" s="320"/>
    </row>
    <row r="19" spans="2:7" ht="15.75" hidden="1" customHeight="1" outlineLevel="1">
      <c r="B19" s="187"/>
      <c r="C19" s="280" t="s">
        <v>37</v>
      </c>
      <c r="D19" s="189"/>
      <c r="E19" s="320" t="s">
        <v>32</v>
      </c>
      <c r="F19" s="320"/>
      <c r="G19" s="320"/>
    </row>
    <row r="20" spans="2:7" ht="15.75" hidden="1" customHeight="1" outlineLevel="1">
      <c r="B20" s="187"/>
      <c r="C20" s="281" t="s">
        <v>33</v>
      </c>
      <c r="D20" s="189"/>
      <c r="E20" s="320" t="s">
        <v>195</v>
      </c>
      <c r="F20" s="320"/>
      <c r="G20" s="320"/>
    </row>
    <row r="21" spans="2:7" ht="15.75" hidden="1" customHeight="1" outlineLevel="1">
      <c r="B21" s="187"/>
      <c r="C21" s="281" t="s">
        <v>35</v>
      </c>
      <c r="D21" s="189"/>
      <c r="E21" s="320">
        <v>38</v>
      </c>
      <c r="F21" s="320"/>
      <c r="G21" s="320"/>
    </row>
    <row r="22" spans="2:7" ht="15.75" customHeight="1" collapsed="1">
      <c r="B22" s="57"/>
      <c r="C22" s="60"/>
      <c r="D22" s="59"/>
      <c r="E22" s="60"/>
      <c r="F22" s="60"/>
      <c r="G22" s="59"/>
    </row>
    <row r="23" spans="2:7" ht="15.75" customHeight="1" outlineLevel="1">
      <c r="B23" s="227" t="s">
        <v>39</v>
      </c>
      <c r="C23" s="228" t="s">
        <v>44</v>
      </c>
      <c r="D23" s="230" t="s">
        <v>1</v>
      </c>
      <c r="E23" s="228" t="s">
        <v>1</v>
      </c>
      <c r="F23" s="228" t="s">
        <v>40</v>
      </c>
      <c r="G23" s="230" t="s">
        <v>41</v>
      </c>
    </row>
    <row r="24" spans="2:7" ht="15.75" customHeight="1" outlineLevel="1">
      <c r="B24" s="289">
        <v>1420</v>
      </c>
      <c r="C24" s="280" t="s">
        <v>196</v>
      </c>
      <c r="D24" s="236">
        <v>1379</v>
      </c>
      <c r="E24" s="203">
        <f>D24*'Прайс-лист'!I3*(1-'Прайс-лист'!$E$3)</f>
        <v>35302.400000000001</v>
      </c>
      <c r="F24" s="289"/>
      <c r="G24" s="204">
        <f>E24</f>
        <v>35302.400000000001</v>
      </c>
    </row>
    <row r="25" spans="2:7" ht="15.75" hidden="1" customHeight="1" outlineLevel="2">
      <c r="B25" s="214"/>
      <c r="C25" s="17" t="s">
        <v>343</v>
      </c>
      <c r="D25" s="17"/>
      <c r="E25" s="17"/>
      <c r="F25" s="17"/>
      <c r="G25" s="17"/>
    </row>
    <row r="26" spans="2:7" ht="216.75" hidden="1" customHeight="1" outlineLevel="2">
      <c r="B26" s="206"/>
      <c r="C26" s="319" t="s">
        <v>610</v>
      </c>
      <c r="D26" s="319"/>
      <c r="E26" s="319"/>
      <c r="F26" s="319"/>
      <c r="G26" s="319"/>
    </row>
    <row r="27" spans="2:7" ht="15.75" customHeight="1" outlineLevel="1" collapsed="1">
      <c r="C27" s="17" t="s">
        <v>381</v>
      </c>
      <c r="D27" s="17"/>
      <c r="E27" s="17"/>
      <c r="F27" s="17"/>
      <c r="G27" s="17"/>
    </row>
    <row r="28" spans="2:7" ht="15.75" customHeight="1" outlineLevel="1">
      <c r="B28" s="284">
        <v>2002</v>
      </c>
      <c r="C28" s="285" t="s">
        <v>117</v>
      </c>
      <c r="D28" s="238">
        <v>23</v>
      </c>
      <c r="E28" s="203">
        <v>23</v>
      </c>
      <c r="F28" s="205">
        <v>0</v>
      </c>
      <c r="G28" s="204">
        <f>E28*F28</f>
        <v>0</v>
      </c>
    </row>
    <row r="29" spans="2:7" ht="15.75" customHeight="1" outlineLevel="1">
      <c r="C29" s="219" t="s">
        <v>4</v>
      </c>
      <c r="D29" s="219"/>
      <c r="E29" s="219"/>
      <c r="F29" s="219"/>
      <c r="G29" s="219"/>
    </row>
    <row r="30" spans="2:7" ht="15.75" customHeight="1" outlineLevel="1">
      <c r="B30" s="284">
        <v>4144</v>
      </c>
      <c r="C30" s="285" t="s">
        <v>428</v>
      </c>
      <c r="D30" s="238">
        <v>23</v>
      </c>
      <c r="E30" s="203">
        <v>23</v>
      </c>
      <c r="F30" s="205">
        <v>0</v>
      </c>
      <c r="G30" s="204">
        <f>E30*F30</f>
        <v>0</v>
      </c>
    </row>
    <row r="31" spans="2:7" ht="15.75" customHeight="1" outlineLevel="1">
      <c r="B31" s="284">
        <v>4281</v>
      </c>
      <c r="C31" s="285" t="s">
        <v>118</v>
      </c>
      <c r="D31" s="238">
        <v>71</v>
      </c>
      <c r="E31" s="203">
        <f>D31*'Прайс-лист'!I3*(1-'Прайс-лист'!$E$3)</f>
        <v>1817.6000000000001</v>
      </c>
      <c r="F31" s="205">
        <v>0</v>
      </c>
      <c r="G31" s="204">
        <f>E31*F31</f>
        <v>0</v>
      </c>
    </row>
    <row r="32" spans="2:7" ht="15.75" customHeight="1" outlineLevel="1">
      <c r="B32" s="3"/>
      <c r="C32" s="290"/>
      <c r="D32" s="1"/>
      <c r="E32" s="1"/>
      <c r="F32" s="17" t="s">
        <v>9</v>
      </c>
      <c r="G32" s="95">
        <f>SUM(G24:G31)</f>
        <v>35302.400000000001</v>
      </c>
    </row>
  </sheetData>
  <mergeCells count="22">
    <mergeCell ref="E16:G16"/>
    <mergeCell ref="E17:G17"/>
    <mergeCell ref="E18:G18"/>
    <mergeCell ref="I2:J2"/>
    <mergeCell ref="B2:G2"/>
    <mergeCell ref="B3:G3"/>
    <mergeCell ref="E19:G19"/>
    <mergeCell ref="E20:G20"/>
    <mergeCell ref="E21:G21"/>
    <mergeCell ref="C26:G26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3:G13"/>
    <mergeCell ref="E14:G14"/>
    <mergeCell ref="E15:G15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0"/>
  </sheetPr>
  <dimension ref="B2:J35"/>
  <sheetViews>
    <sheetView showGridLines="0" zoomScaleNormal="100" workbookViewId="0">
      <pane ySplit="2" topLeftCell="A3" activePane="bottomLeft" state="frozen"/>
      <selection pane="bottomLeft" activeCell="C34" sqref="C34"/>
    </sheetView>
  </sheetViews>
  <sheetFormatPr defaultRowHeight="15.75" customHeight="1" outlineLevelRow="2"/>
  <cols>
    <col min="1" max="1" width="3.7109375" style="178" customWidth="1"/>
    <col min="2" max="2" width="12.7109375" style="178" customWidth="1"/>
    <col min="3" max="3" width="105.7109375" style="178" customWidth="1"/>
    <col min="4" max="4" width="11.140625" style="179" hidden="1" customWidth="1"/>
    <col min="5" max="5" width="15.7109375" style="179" customWidth="1"/>
    <col min="6" max="6" width="10.7109375" style="178" customWidth="1"/>
    <col min="7" max="7" width="15.7109375" style="179" customWidth="1"/>
    <col min="8" max="16384" width="9.140625" style="178"/>
  </cols>
  <sheetData>
    <row r="2" spans="2:10" ht="15.75" customHeight="1">
      <c r="B2" s="322" t="s">
        <v>206</v>
      </c>
      <c r="C2" s="322"/>
      <c r="D2" s="322"/>
      <c r="E2" s="322"/>
      <c r="F2" s="322"/>
      <c r="G2" s="322"/>
      <c r="I2" s="321" t="s">
        <v>430</v>
      </c>
      <c r="J2" s="321"/>
    </row>
    <row r="3" spans="2:10" ht="15.75" hidden="1" customHeight="1" outlineLevel="1">
      <c r="B3" s="326" t="s">
        <v>15</v>
      </c>
      <c r="C3" s="326"/>
      <c r="D3" s="326"/>
      <c r="E3" s="326"/>
      <c r="F3" s="326"/>
      <c r="G3" s="326"/>
    </row>
    <row r="4" spans="2:10" ht="15.75" hidden="1" customHeight="1" outlineLevel="1">
      <c r="B4" s="187"/>
      <c r="C4" s="280" t="s">
        <v>16</v>
      </c>
      <c r="D4" s="189"/>
      <c r="E4" s="320">
        <v>450</v>
      </c>
      <c r="F4" s="320"/>
      <c r="G4" s="320"/>
    </row>
    <row r="5" spans="2:10" ht="15.75" hidden="1" customHeight="1" outlineLevel="1">
      <c r="B5" s="187"/>
      <c r="C5" s="280" t="s">
        <v>17</v>
      </c>
      <c r="D5" s="189"/>
      <c r="E5" s="320">
        <v>370</v>
      </c>
      <c r="F5" s="320"/>
      <c r="G5" s="320"/>
    </row>
    <row r="6" spans="2:10" ht="15.75" hidden="1" customHeight="1" outlineLevel="1">
      <c r="B6" s="187"/>
      <c r="C6" s="280" t="s">
        <v>18</v>
      </c>
      <c r="D6" s="189"/>
      <c r="E6" s="320">
        <v>100</v>
      </c>
      <c r="F6" s="320"/>
      <c r="G6" s="320"/>
    </row>
    <row r="7" spans="2:10" ht="15.75" hidden="1" customHeight="1" outlineLevel="1">
      <c r="B7" s="187"/>
      <c r="C7" s="280" t="s">
        <v>19</v>
      </c>
      <c r="D7" s="189"/>
      <c r="E7" s="320">
        <v>40</v>
      </c>
      <c r="F7" s="320"/>
      <c r="G7" s="320"/>
    </row>
    <row r="8" spans="2:10" ht="15.75" hidden="1" customHeight="1" outlineLevel="1">
      <c r="B8" s="187"/>
      <c r="C8" s="280" t="s">
        <v>20</v>
      </c>
      <c r="D8" s="189"/>
      <c r="E8" s="320">
        <v>30</v>
      </c>
      <c r="F8" s="320"/>
      <c r="G8" s="320"/>
    </row>
    <row r="9" spans="2:10" ht="15.75" hidden="1" customHeight="1" outlineLevel="1">
      <c r="B9" s="187"/>
      <c r="C9" s="280" t="s">
        <v>36</v>
      </c>
      <c r="D9" s="189"/>
      <c r="E9" s="320">
        <v>22</v>
      </c>
      <c r="F9" s="320"/>
      <c r="G9" s="320"/>
    </row>
    <row r="10" spans="2:10" ht="15.75" hidden="1" customHeight="1" outlineLevel="1">
      <c r="B10" s="187"/>
      <c r="C10" s="280" t="s">
        <v>21</v>
      </c>
      <c r="D10" s="189"/>
      <c r="E10" s="320">
        <v>270</v>
      </c>
      <c r="F10" s="320"/>
      <c r="G10" s="320"/>
    </row>
    <row r="11" spans="2:10" ht="15.75" hidden="1" customHeight="1" outlineLevel="1">
      <c r="B11" s="187"/>
      <c r="C11" s="280" t="s">
        <v>22</v>
      </c>
      <c r="D11" s="189"/>
      <c r="E11" s="320">
        <v>3</v>
      </c>
      <c r="F11" s="320"/>
      <c r="G11" s="320"/>
    </row>
    <row r="12" spans="2:10" ht="15.75" hidden="1" customHeight="1" outlineLevel="1">
      <c r="B12" s="187"/>
      <c r="C12" s="280" t="s">
        <v>23</v>
      </c>
      <c r="D12" s="189"/>
      <c r="E12" s="320" t="s">
        <v>190</v>
      </c>
      <c r="F12" s="320"/>
      <c r="G12" s="320"/>
    </row>
    <row r="13" spans="2:10" ht="15.75" hidden="1" customHeight="1" outlineLevel="1">
      <c r="B13" s="187"/>
      <c r="C13" s="280" t="s">
        <v>24</v>
      </c>
      <c r="D13" s="189"/>
      <c r="E13" s="320">
        <v>4</v>
      </c>
      <c r="F13" s="320"/>
      <c r="G13" s="320"/>
    </row>
    <row r="14" spans="2:10" ht="15.75" hidden="1" customHeight="1" outlineLevel="1">
      <c r="B14" s="187"/>
      <c r="C14" s="280" t="s">
        <v>25</v>
      </c>
      <c r="D14" s="189"/>
      <c r="E14" s="320">
        <v>5</v>
      </c>
      <c r="F14" s="320"/>
      <c r="G14" s="320"/>
    </row>
    <row r="15" spans="2:10" ht="15.75" hidden="1" customHeight="1" outlineLevel="1">
      <c r="B15" s="187"/>
      <c r="C15" s="280" t="s">
        <v>26</v>
      </c>
      <c r="D15" s="189"/>
      <c r="E15" s="320">
        <v>30</v>
      </c>
      <c r="F15" s="320"/>
      <c r="G15" s="320"/>
    </row>
    <row r="16" spans="2:10" ht="15.75" hidden="1" customHeight="1" outlineLevel="1">
      <c r="B16" s="187"/>
      <c r="C16" s="280" t="s">
        <v>27</v>
      </c>
      <c r="D16" s="189"/>
      <c r="E16" s="320">
        <v>381</v>
      </c>
      <c r="F16" s="320"/>
      <c r="G16" s="320"/>
    </row>
    <row r="17" spans="2:7" ht="15.75" hidden="1" customHeight="1" outlineLevel="1">
      <c r="B17" s="187"/>
      <c r="C17" s="280" t="s">
        <v>28</v>
      </c>
      <c r="D17" s="189"/>
      <c r="E17" s="320" t="s">
        <v>191</v>
      </c>
      <c r="F17" s="320"/>
      <c r="G17" s="320"/>
    </row>
    <row r="18" spans="2:7" ht="15.75" hidden="1" customHeight="1" outlineLevel="1">
      <c r="B18" s="187"/>
      <c r="C18" s="280" t="s">
        <v>30</v>
      </c>
      <c r="D18" s="189"/>
      <c r="E18" s="320" t="s">
        <v>192</v>
      </c>
      <c r="F18" s="320"/>
      <c r="G18" s="320"/>
    </row>
    <row r="19" spans="2:7" ht="15.75" hidden="1" customHeight="1" outlineLevel="1">
      <c r="B19" s="187"/>
      <c r="C19" s="280" t="s">
        <v>37</v>
      </c>
      <c r="D19" s="189"/>
      <c r="E19" s="320" t="s">
        <v>32</v>
      </c>
      <c r="F19" s="320"/>
      <c r="G19" s="320"/>
    </row>
    <row r="20" spans="2:7" ht="15.75" hidden="1" customHeight="1" outlineLevel="1">
      <c r="B20" s="187"/>
      <c r="C20" s="281" t="s">
        <v>33</v>
      </c>
      <c r="D20" s="189"/>
      <c r="E20" s="320" t="s">
        <v>194</v>
      </c>
      <c r="F20" s="320"/>
      <c r="G20" s="320"/>
    </row>
    <row r="21" spans="2:7" ht="15.75" hidden="1" customHeight="1" outlineLevel="1">
      <c r="B21" s="187"/>
      <c r="C21" s="281" t="s">
        <v>35</v>
      </c>
      <c r="D21" s="189"/>
      <c r="E21" s="320">
        <v>30</v>
      </c>
      <c r="F21" s="320"/>
      <c r="G21" s="320"/>
    </row>
    <row r="22" spans="2:7" ht="15.75" customHeight="1" collapsed="1">
      <c r="B22" s="57"/>
      <c r="C22" s="60"/>
      <c r="D22" s="59"/>
      <c r="E22" s="60"/>
      <c r="F22" s="60"/>
      <c r="G22" s="59"/>
    </row>
    <row r="23" spans="2:7" ht="15.75" customHeight="1" outlineLevel="1">
      <c r="B23" s="227" t="s">
        <v>39</v>
      </c>
      <c r="C23" s="228" t="s">
        <v>44</v>
      </c>
      <c r="D23" s="230" t="s">
        <v>1</v>
      </c>
      <c r="E23" s="228" t="s">
        <v>1</v>
      </c>
      <c r="F23" s="228" t="s">
        <v>40</v>
      </c>
      <c r="G23" s="230" t="s">
        <v>41</v>
      </c>
    </row>
    <row r="24" spans="2:7" ht="15.75" customHeight="1" outlineLevel="1">
      <c r="B24" s="289">
        <v>1440</v>
      </c>
      <c r="C24" s="280" t="s">
        <v>196</v>
      </c>
      <c r="D24" s="236">
        <v>1406</v>
      </c>
      <c r="E24" s="203">
        <f>D24*'Прайс-лист'!I3*(1-'Прайс-лист'!$E$3)</f>
        <v>35993.599999999999</v>
      </c>
      <c r="F24" s="289"/>
      <c r="G24" s="204">
        <f>E24</f>
        <v>35993.599999999999</v>
      </c>
    </row>
    <row r="25" spans="2:7" ht="15.75" hidden="1" customHeight="1" outlineLevel="2">
      <c r="B25" s="214"/>
      <c r="C25" s="17" t="s">
        <v>343</v>
      </c>
      <c r="D25" s="17"/>
      <c r="E25" s="17"/>
      <c r="F25" s="17"/>
      <c r="G25" s="17"/>
    </row>
    <row r="26" spans="2:7" ht="247.5" hidden="1" customHeight="1" outlineLevel="2">
      <c r="B26" s="206"/>
      <c r="C26" s="279" t="s">
        <v>611</v>
      </c>
      <c r="D26" s="206"/>
      <c r="E26" s="206"/>
      <c r="F26" s="206"/>
      <c r="G26" s="206"/>
    </row>
    <row r="27" spans="2:7" ht="15.75" customHeight="1" outlineLevel="1" collapsed="1">
      <c r="C27" s="17" t="s">
        <v>381</v>
      </c>
      <c r="D27" s="17"/>
      <c r="E27" s="17"/>
      <c r="F27" s="17"/>
      <c r="G27" s="17"/>
    </row>
    <row r="28" spans="2:7" ht="15.75" customHeight="1" outlineLevel="1">
      <c r="B28" s="284">
        <v>2002</v>
      </c>
      <c r="C28" s="285" t="s">
        <v>117</v>
      </c>
      <c r="D28" s="237">
        <v>23</v>
      </c>
      <c r="E28" s="203">
        <f>D28*'Прайс-лист'!I3*(1-'Прайс-лист'!$E$3)</f>
        <v>588.80000000000007</v>
      </c>
      <c r="F28" s="205">
        <v>0</v>
      </c>
      <c r="G28" s="204">
        <f>E28*F28</f>
        <v>0</v>
      </c>
    </row>
    <row r="29" spans="2:7" ht="15.75" customHeight="1" outlineLevel="1">
      <c r="C29" s="219" t="s">
        <v>4</v>
      </c>
      <c r="D29" s="219"/>
      <c r="E29" s="219"/>
      <c r="F29" s="219"/>
      <c r="G29" s="219"/>
    </row>
    <row r="30" spans="2:7" ht="15.75" customHeight="1" outlineLevel="1">
      <c r="B30" s="284">
        <v>4144</v>
      </c>
      <c r="C30" s="285" t="s">
        <v>428</v>
      </c>
      <c r="D30" s="237">
        <v>23</v>
      </c>
      <c r="E30" s="203">
        <f>D30*'Прайс-лист'!I3*(1-'Прайс-лист'!$E$3)</f>
        <v>588.80000000000007</v>
      </c>
      <c r="F30" s="205">
        <v>0</v>
      </c>
      <c r="G30" s="204">
        <f>E30*F30</f>
        <v>0</v>
      </c>
    </row>
    <row r="31" spans="2:7" ht="15.75" customHeight="1" outlineLevel="1">
      <c r="B31" s="3"/>
      <c r="C31" s="290"/>
      <c r="D31" s="1"/>
      <c r="E31" s="1"/>
      <c r="F31" s="17" t="s">
        <v>9</v>
      </c>
      <c r="G31" s="95">
        <f>SUM(G24:G30)</f>
        <v>35993.599999999999</v>
      </c>
    </row>
    <row r="35" spans="10:10" ht="15.75" customHeight="1">
      <c r="J35" s="97"/>
    </row>
  </sheetData>
  <mergeCells count="21">
    <mergeCell ref="I2:J2"/>
    <mergeCell ref="B2:G2"/>
    <mergeCell ref="B3:G3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3:G13"/>
    <mergeCell ref="E14:G14"/>
    <mergeCell ref="E15:G15"/>
    <mergeCell ref="E21:G21"/>
    <mergeCell ref="E16:G16"/>
    <mergeCell ref="E17:G17"/>
    <mergeCell ref="E18:G18"/>
    <mergeCell ref="E19:G19"/>
    <mergeCell ref="E20:G20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0"/>
  </sheetPr>
  <dimension ref="B2:J32"/>
  <sheetViews>
    <sheetView showGridLines="0" zoomScaleNormal="100" workbookViewId="0">
      <pane ySplit="2" topLeftCell="A3" activePane="bottomLeft" state="frozen"/>
      <selection pane="bottomLeft" activeCell="C45" sqref="C45"/>
    </sheetView>
  </sheetViews>
  <sheetFormatPr defaultRowHeight="15.75" customHeight="1" outlineLevelRow="2"/>
  <cols>
    <col min="1" max="1" width="3.7109375" style="178" customWidth="1"/>
    <col min="2" max="2" width="12.7109375" style="178" customWidth="1"/>
    <col min="3" max="3" width="105.7109375" style="178" customWidth="1"/>
    <col min="4" max="4" width="10.7109375" style="180" hidden="1" customWidth="1"/>
    <col min="5" max="5" width="15.7109375" style="179" customWidth="1"/>
    <col min="6" max="6" width="10.7109375" style="178" customWidth="1"/>
    <col min="7" max="7" width="15.7109375" style="179" customWidth="1"/>
    <col min="8" max="16384" width="9.140625" style="178"/>
  </cols>
  <sheetData>
    <row r="2" spans="2:10" ht="15.75" customHeight="1">
      <c r="B2" s="322" t="s">
        <v>119</v>
      </c>
      <c r="C2" s="322"/>
      <c r="D2" s="322"/>
      <c r="E2" s="322"/>
      <c r="F2" s="322"/>
      <c r="G2" s="322"/>
      <c r="I2" s="321" t="s">
        <v>430</v>
      </c>
      <c r="J2" s="321"/>
    </row>
    <row r="3" spans="2:10" ht="15.75" hidden="1" customHeight="1" outlineLevel="1">
      <c r="B3" s="326" t="s">
        <v>15</v>
      </c>
      <c r="C3" s="326"/>
      <c r="D3" s="326"/>
      <c r="E3" s="326"/>
      <c r="F3" s="326"/>
      <c r="G3" s="326"/>
    </row>
    <row r="4" spans="2:10" ht="15.75" hidden="1" customHeight="1" outlineLevel="1">
      <c r="B4" s="187"/>
      <c r="C4" s="280" t="s">
        <v>16</v>
      </c>
      <c r="D4" s="188"/>
      <c r="E4" s="320">
        <v>450</v>
      </c>
      <c r="F4" s="320"/>
      <c r="G4" s="320"/>
    </row>
    <row r="5" spans="2:10" ht="15.75" hidden="1" customHeight="1" outlineLevel="1">
      <c r="B5" s="187"/>
      <c r="C5" s="280" t="s">
        <v>17</v>
      </c>
      <c r="D5" s="188"/>
      <c r="E5" s="320">
        <v>370</v>
      </c>
      <c r="F5" s="320"/>
      <c r="G5" s="320"/>
    </row>
    <row r="6" spans="2:10" ht="15.75" hidden="1" customHeight="1" outlineLevel="1">
      <c r="B6" s="187"/>
      <c r="C6" s="280" t="s">
        <v>18</v>
      </c>
      <c r="D6" s="188"/>
      <c r="E6" s="320">
        <v>100</v>
      </c>
      <c r="F6" s="320"/>
      <c r="G6" s="320"/>
    </row>
    <row r="7" spans="2:10" ht="15.75" hidden="1" customHeight="1" outlineLevel="1">
      <c r="B7" s="187"/>
      <c r="C7" s="280" t="s">
        <v>19</v>
      </c>
      <c r="D7" s="188"/>
      <c r="E7" s="320">
        <v>40</v>
      </c>
      <c r="F7" s="320"/>
      <c r="G7" s="320"/>
    </row>
    <row r="8" spans="2:10" ht="15.75" hidden="1" customHeight="1" outlineLevel="1">
      <c r="B8" s="187"/>
      <c r="C8" s="280" t="s">
        <v>20</v>
      </c>
      <c r="D8" s="188"/>
      <c r="E8" s="320">
        <v>30</v>
      </c>
      <c r="F8" s="320"/>
      <c r="G8" s="320"/>
    </row>
    <row r="9" spans="2:10" ht="15.75" hidden="1" customHeight="1" outlineLevel="1">
      <c r="B9" s="187"/>
      <c r="C9" s="280" t="s">
        <v>36</v>
      </c>
      <c r="D9" s="188"/>
      <c r="E9" s="320">
        <v>22</v>
      </c>
      <c r="F9" s="320"/>
      <c r="G9" s="320"/>
    </row>
    <row r="10" spans="2:10" ht="15.75" hidden="1" customHeight="1" outlineLevel="1">
      <c r="B10" s="187"/>
      <c r="C10" s="280" t="s">
        <v>21</v>
      </c>
      <c r="D10" s="188"/>
      <c r="E10" s="320">
        <v>270</v>
      </c>
      <c r="F10" s="320"/>
      <c r="G10" s="320"/>
    </row>
    <row r="11" spans="2:10" ht="15.75" hidden="1" customHeight="1" outlineLevel="1">
      <c r="B11" s="187"/>
      <c r="C11" s="280" t="s">
        <v>22</v>
      </c>
      <c r="D11" s="188"/>
      <c r="E11" s="320">
        <v>3</v>
      </c>
      <c r="F11" s="320"/>
      <c r="G11" s="320"/>
    </row>
    <row r="12" spans="2:10" ht="15.75" hidden="1" customHeight="1" outlineLevel="1">
      <c r="B12" s="187"/>
      <c r="C12" s="280" t="s">
        <v>23</v>
      </c>
      <c r="D12" s="188"/>
      <c r="E12" s="320" t="s">
        <v>190</v>
      </c>
      <c r="F12" s="320"/>
      <c r="G12" s="320"/>
    </row>
    <row r="13" spans="2:10" ht="15.75" hidden="1" customHeight="1" outlineLevel="1">
      <c r="B13" s="187"/>
      <c r="C13" s="280" t="s">
        <v>24</v>
      </c>
      <c r="D13" s="188"/>
      <c r="E13" s="320">
        <v>4</v>
      </c>
      <c r="F13" s="320"/>
      <c r="G13" s="320"/>
    </row>
    <row r="14" spans="2:10" ht="15.75" hidden="1" customHeight="1" outlineLevel="1">
      <c r="B14" s="187"/>
      <c r="C14" s="280" t="s">
        <v>25</v>
      </c>
      <c r="D14" s="188"/>
      <c r="E14" s="320">
        <v>5</v>
      </c>
      <c r="F14" s="320"/>
      <c r="G14" s="320"/>
    </row>
    <row r="15" spans="2:10" ht="15.75" hidden="1" customHeight="1" outlineLevel="1">
      <c r="B15" s="187"/>
      <c r="C15" s="280" t="s">
        <v>26</v>
      </c>
      <c r="D15" s="188"/>
      <c r="E15" s="320">
        <v>30</v>
      </c>
      <c r="F15" s="320"/>
      <c r="G15" s="320"/>
    </row>
    <row r="16" spans="2:10" ht="15.75" hidden="1" customHeight="1" outlineLevel="1">
      <c r="B16" s="187"/>
      <c r="C16" s="280" t="s">
        <v>27</v>
      </c>
      <c r="D16" s="188"/>
      <c r="E16" s="320">
        <v>381</v>
      </c>
      <c r="F16" s="320"/>
      <c r="G16" s="320"/>
    </row>
    <row r="17" spans="2:7" ht="15.75" hidden="1" customHeight="1" outlineLevel="1">
      <c r="B17" s="187"/>
      <c r="C17" s="280" t="s">
        <v>28</v>
      </c>
      <c r="D17" s="188"/>
      <c r="E17" s="320" t="s">
        <v>191</v>
      </c>
      <c r="F17" s="320"/>
      <c r="G17" s="320"/>
    </row>
    <row r="18" spans="2:7" ht="15.75" hidden="1" customHeight="1" outlineLevel="1">
      <c r="B18" s="187"/>
      <c r="C18" s="280" t="s">
        <v>30</v>
      </c>
      <c r="D18" s="188"/>
      <c r="E18" s="320" t="s">
        <v>192</v>
      </c>
      <c r="F18" s="320"/>
      <c r="G18" s="320"/>
    </row>
    <row r="19" spans="2:7" ht="15.75" hidden="1" customHeight="1" outlineLevel="1">
      <c r="B19" s="187"/>
      <c r="C19" s="280" t="s">
        <v>37</v>
      </c>
      <c r="D19" s="188"/>
      <c r="E19" s="320" t="s">
        <v>32</v>
      </c>
      <c r="F19" s="320"/>
      <c r="G19" s="320"/>
    </row>
    <row r="20" spans="2:7" ht="15.75" hidden="1" customHeight="1" outlineLevel="1">
      <c r="B20" s="187"/>
      <c r="C20" s="281" t="s">
        <v>33</v>
      </c>
      <c r="D20" s="188"/>
      <c r="E20" s="320" t="s">
        <v>194</v>
      </c>
      <c r="F20" s="320"/>
      <c r="G20" s="320"/>
    </row>
    <row r="21" spans="2:7" ht="15.75" hidden="1" customHeight="1" outlineLevel="1">
      <c r="B21" s="187"/>
      <c r="C21" s="281" t="s">
        <v>35</v>
      </c>
      <c r="D21" s="188"/>
      <c r="E21" s="320">
        <v>30</v>
      </c>
      <c r="F21" s="320"/>
      <c r="G21" s="320"/>
    </row>
    <row r="22" spans="2:7" ht="15.75" customHeight="1" collapsed="1">
      <c r="B22" s="57"/>
      <c r="C22" s="60"/>
      <c r="D22" s="98"/>
      <c r="E22" s="60"/>
      <c r="F22" s="60"/>
      <c r="G22" s="59"/>
    </row>
    <row r="23" spans="2:7" ht="15.75" customHeight="1" outlineLevel="1">
      <c r="B23" s="227" t="s">
        <v>39</v>
      </c>
      <c r="C23" s="228" t="s">
        <v>44</v>
      </c>
      <c r="D23" s="229" t="s">
        <v>1</v>
      </c>
      <c r="E23" s="228" t="s">
        <v>1</v>
      </c>
      <c r="F23" s="228" t="s">
        <v>40</v>
      </c>
      <c r="G23" s="230" t="s">
        <v>41</v>
      </c>
    </row>
    <row r="24" spans="2:7" ht="15.75" customHeight="1" outlineLevel="1">
      <c r="B24" s="289">
        <v>1410</v>
      </c>
      <c r="C24" s="280" t="s">
        <v>196</v>
      </c>
      <c r="D24" s="202">
        <v>1223</v>
      </c>
      <c r="E24" s="203">
        <f>D24*'Прайс-лист'!I3*(1-'Прайс-лист'!$E$3)</f>
        <v>31308.800000000003</v>
      </c>
      <c r="F24" s="289"/>
      <c r="G24" s="204">
        <f>E24</f>
        <v>31308.800000000003</v>
      </c>
    </row>
    <row r="25" spans="2:7" ht="15.75" hidden="1" customHeight="1" outlineLevel="2">
      <c r="B25" s="214"/>
      <c r="C25" s="17" t="s">
        <v>343</v>
      </c>
      <c r="D25" s="17"/>
      <c r="E25" s="17"/>
      <c r="F25" s="17"/>
      <c r="G25" s="17"/>
    </row>
    <row r="26" spans="2:7" ht="205.5" hidden="1" customHeight="1" outlineLevel="2">
      <c r="B26" s="206"/>
      <c r="C26" s="319" t="s">
        <v>612</v>
      </c>
      <c r="D26" s="319"/>
      <c r="E26" s="319"/>
      <c r="F26" s="319"/>
      <c r="G26" s="319"/>
    </row>
    <row r="27" spans="2:7" ht="15.75" customHeight="1" outlineLevel="1" collapsed="1">
      <c r="C27" s="17" t="s">
        <v>381</v>
      </c>
      <c r="D27" s="17"/>
      <c r="E27" s="17"/>
      <c r="F27" s="17"/>
      <c r="G27" s="17"/>
    </row>
    <row r="28" spans="2:7" ht="15.75" customHeight="1" outlineLevel="1">
      <c r="B28" s="284">
        <v>2002</v>
      </c>
      <c r="C28" s="285" t="s">
        <v>117</v>
      </c>
      <c r="D28" s="256">
        <v>23</v>
      </c>
      <c r="E28" s="203">
        <f>D28*'Прайс-лист'!I3*(1-'Прайс-лист'!$E$3)</f>
        <v>588.80000000000007</v>
      </c>
      <c r="F28" s="205">
        <v>0</v>
      </c>
      <c r="G28" s="204">
        <f>E28*F28</f>
        <v>0</v>
      </c>
    </row>
    <row r="29" spans="2:7" ht="15.75" customHeight="1" outlineLevel="1">
      <c r="C29" s="219" t="s">
        <v>4</v>
      </c>
      <c r="D29" s="219"/>
      <c r="E29" s="219"/>
      <c r="F29" s="219"/>
      <c r="G29" s="219"/>
    </row>
    <row r="30" spans="2:7" ht="15.75" customHeight="1" outlineLevel="1">
      <c r="B30" s="284">
        <v>4144</v>
      </c>
      <c r="C30" s="285" t="s">
        <v>428</v>
      </c>
      <c r="D30" s="256">
        <v>23</v>
      </c>
      <c r="E30" s="203">
        <f>D30*'Прайс-лист'!I3*(1-'Прайс-лист'!$E$3)</f>
        <v>588.80000000000007</v>
      </c>
      <c r="F30" s="205">
        <v>0</v>
      </c>
      <c r="G30" s="204">
        <f>E30*F30</f>
        <v>0</v>
      </c>
    </row>
    <row r="31" spans="2:7" ht="15.75" customHeight="1" outlineLevel="1">
      <c r="B31" s="284">
        <v>4281</v>
      </c>
      <c r="C31" s="285" t="s">
        <v>118</v>
      </c>
      <c r="D31" s="256">
        <v>71</v>
      </c>
      <c r="E31" s="203">
        <f>D31*'Прайс-лист'!I3*(1-'Прайс-лист'!$E$3)</f>
        <v>1817.6000000000001</v>
      </c>
      <c r="F31" s="205">
        <v>0</v>
      </c>
      <c r="G31" s="204">
        <f>E31*F31</f>
        <v>0</v>
      </c>
    </row>
    <row r="32" spans="2:7" ht="15.75" customHeight="1" outlineLevel="1">
      <c r="B32" s="3"/>
      <c r="C32" s="290"/>
      <c r="D32" s="96"/>
      <c r="E32" s="1"/>
      <c r="F32" s="17" t="s">
        <v>9</v>
      </c>
      <c r="G32" s="95">
        <f>SUM(G24:G31)</f>
        <v>31308.800000000003</v>
      </c>
    </row>
  </sheetData>
  <mergeCells count="22">
    <mergeCell ref="E16:G16"/>
    <mergeCell ref="E17:G17"/>
    <mergeCell ref="E18:G18"/>
    <mergeCell ref="I2:J2"/>
    <mergeCell ref="B2:G2"/>
    <mergeCell ref="B3:G3"/>
    <mergeCell ref="E19:G19"/>
    <mergeCell ref="E20:G20"/>
    <mergeCell ref="E21:G21"/>
    <mergeCell ref="C26:G26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3:G13"/>
    <mergeCell ref="E14:G14"/>
    <mergeCell ref="E15:G15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theme="0"/>
  </sheetPr>
  <dimension ref="B2:K31"/>
  <sheetViews>
    <sheetView showGridLines="0" zoomScaleNormal="100" workbookViewId="0">
      <pane ySplit="2" topLeftCell="A3" activePane="bottomLeft" state="frozen"/>
      <selection pane="bottomLeft" activeCell="C46" sqref="C46"/>
    </sheetView>
  </sheetViews>
  <sheetFormatPr defaultRowHeight="15.75" customHeight="1" outlineLevelRow="2"/>
  <cols>
    <col min="1" max="1" width="3.7109375" style="178" customWidth="1"/>
    <col min="2" max="2" width="12.7109375" style="178" customWidth="1"/>
    <col min="3" max="3" width="105.7109375" style="178" customWidth="1"/>
    <col min="4" max="4" width="10.7109375" style="180" hidden="1" customWidth="1"/>
    <col min="5" max="5" width="15.7109375" style="179" customWidth="1"/>
    <col min="6" max="6" width="10.7109375" style="178" customWidth="1"/>
    <col min="7" max="7" width="15.7109375" style="179" customWidth="1"/>
    <col min="8" max="16384" width="9.140625" style="178"/>
  </cols>
  <sheetData>
    <row r="2" spans="2:10" ht="15.75" customHeight="1">
      <c r="B2" s="322" t="s">
        <v>205</v>
      </c>
      <c r="C2" s="322"/>
      <c r="D2" s="322"/>
      <c r="E2" s="322"/>
      <c r="F2" s="322"/>
      <c r="G2" s="322"/>
      <c r="I2" s="321" t="s">
        <v>430</v>
      </c>
      <c r="J2" s="321"/>
    </row>
    <row r="3" spans="2:10" ht="15.75" hidden="1" customHeight="1" outlineLevel="1">
      <c r="B3" s="326" t="s">
        <v>15</v>
      </c>
      <c r="C3" s="326"/>
      <c r="D3" s="326"/>
      <c r="E3" s="326"/>
      <c r="F3" s="326"/>
      <c r="G3" s="326"/>
    </row>
    <row r="4" spans="2:10" ht="15.75" hidden="1" customHeight="1" outlineLevel="1">
      <c r="B4" s="187"/>
      <c r="C4" s="280" t="s">
        <v>16</v>
      </c>
      <c r="D4" s="188"/>
      <c r="E4" s="320">
        <v>380</v>
      </c>
      <c r="F4" s="320"/>
      <c r="G4" s="320"/>
    </row>
    <row r="5" spans="2:10" ht="15.75" hidden="1" customHeight="1" outlineLevel="1">
      <c r="B5" s="187"/>
      <c r="C5" s="280" t="s">
        <v>17</v>
      </c>
      <c r="D5" s="188"/>
      <c r="E5" s="320">
        <v>300</v>
      </c>
      <c r="F5" s="320"/>
      <c r="G5" s="320"/>
    </row>
    <row r="6" spans="2:10" ht="15.75" hidden="1" customHeight="1" outlineLevel="1">
      <c r="B6" s="187"/>
      <c r="C6" s="280" t="s">
        <v>18</v>
      </c>
      <c r="D6" s="188"/>
      <c r="E6" s="320">
        <v>100</v>
      </c>
      <c r="F6" s="320"/>
      <c r="G6" s="320"/>
    </row>
    <row r="7" spans="2:10" ht="15.75" hidden="1" customHeight="1" outlineLevel="1">
      <c r="B7" s="187"/>
      <c r="C7" s="280" t="s">
        <v>19</v>
      </c>
      <c r="D7" s="188"/>
      <c r="E7" s="320">
        <v>40</v>
      </c>
      <c r="F7" s="320"/>
      <c r="G7" s="320"/>
    </row>
    <row r="8" spans="2:10" ht="15.75" hidden="1" customHeight="1" outlineLevel="1">
      <c r="B8" s="187"/>
      <c r="C8" s="280" t="s">
        <v>20</v>
      </c>
      <c r="D8" s="188"/>
      <c r="E8" s="320">
        <v>30</v>
      </c>
      <c r="F8" s="320"/>
      <c r="G8" s="320"/>
    </row>
    <row r="9" spans="2:10" ht="15.75" hidden="1" customHeight="1" outlineLevel="1">
      <c r="B9" s="187"/>
      <c r="C9" s="280" t="s">
        <v>36</v>
      </c>
      <c r="D9" s="188"/>
      <c r="E9" s="320">
        <v>19</v>
      </c>
      <c r="F9" s="320"/>
      <c r="G9" s="320"/>
    </row>
    <row r="10" spans="2:10" ht="15.75" hidden="1" customHeight="1" outlineLevel="1">
      <c r="B10" s="187"/>
      <c r="C10" s="280" t="s">
        <v>21</v>
      </c>
      <c r="D10" s="188"/>
      <c r="E10" s="320">
        <v>220</v>
      </c>
      <c r="F10" s="320"/>
      <c r="G10" s="320"/>
    </row>
    <row r="11" spans="2:10" ht="15.75" hidden="1" customHeight="1" outlineLevel="1">
      <c r="B11" s="187"/>
      <c r="C11" s="280" t="s">
        <v>22</v>
      </c>
      <c r="D11" s="188"/>
      <c r="E11" s="320">
        <v>2</v>
      </c>
      <c r="F11" s="320"/>
      <c r="G11" s="320"/>
    </row>
    <row r="12" spans="2:10" ht="15.75" hidden="1" customHeight="1" outlineLevel="1">
      <c r="B12" s="187"/>
      <c r="C12" s="280" t="s">
        <v>23</v>
      </c>
      <c r="D12" s="188"/>
      <c r="E12" s="320" t="s">
        <v>190</v>
      </c>
      <c r="F12" s="320"/>
      <c r="G12" s="320"/>
    </row>
    <row r="13" spans="2:10" ht="15.75" hidden="1" customHeight="1" outlineLevel="1">
      <c r="B13" s="187"/>
      <c r="C13" s="280" t="s">
        <v>24</v>
      </c>
      <c r="D13" s="188"/>
      <c r="E13" s="320">
        <v>3</v>
      </c>
      <c r="F13" s="320"/>
      <c r="G13" s="320"/>
    </row>
    <row r="14" spans="2:10" ht="15.75" hidden="1" customHeight="1" outlineLevel="1">
      <c r="B14" s="187"/>
      <c r="C14" s="280" t="s">
        <v>25</v>
      </c>
      <c r="D14" s="188"/>
      <c r="E14" s="320">
        <v>4</v>
      </c>
      <c r="F14" s="320"/>
      <c r="G14" s="320"/>
    </row>
    <row r="15" spans="2:10" ht="15.75" hidden="1" customHeight="1" outlineLevel="1">
      <c r="B15" s="187"/>
      <c r="C15" s="280" t="s">
        <v>26</v>
      </c>
      <c r="D15" s="188"/>
      <c r="E15" s="320">
        <v>25</v>
      </c>
      <c r="F15" s="320"/>
      <c r="G15" s="320"/>
    </row>
    <row r="16" spans="2:10" ht="15.75" hidden="1" customHeight="1" outlineLevel="1">
      <c r="B16" s="187"/>
      <c r="C16" s="280" t="s">
        <v>27</v>
      </c>
      <c r="D16" s="188"/>
      <c r="E16" s="320">
        <v>381</v>
      </c>
      <c r="F16" s="320"/>
      <c r="G16" s="320"/>
    </row>
    <row r="17" spans="2:11" ht="15.75" hidden="1" customHeight="1" outlineLevel="1">
      <c r="B17" s="187"/>
      <c r="C17" s="280" t="s">
        <v>28</v>
      </c>
      <c r="D17" s="188"/>
      <c r="E17" s="320" t="s">
        <v>191</v>
      </c>
      <c r="F17" s="320"/>
      <c r="G17" s="320"/>
    </row>
    <row r="18" spans="2:11" ht="15.75" hidden="1" customHeight="1" outlineLevel="1">
      <c r="B18" s="187"/>
      <c r="C18" s="280" t="s">
        <v>30</v>
      </c>
      <c r="D18" s="188"/>
      <c r="E18" s="320" t="s">
        <v>192</v>
      </c>
      <c r="F18" s="320"/>
      <c r="G18" s="320"/>
    </row>
    <row r="19" spans="2:11" ht="15.75" hidden="1" customHeight="1" outlineLevel="1">
      <c r="B19" s="187"/>
      <c r="C19" s="280" t="s">
        <v>37</v>
      </c>
      <c r="D19" s="188"/>
      <c r="E19" s="320" t="s">
        <v>32</v>
      </c>
      <c r="F19" s="320"/>
      <c r="G19" s="320"/>
    </row>
    <row r="20" spans="2:11" ht="15.75" hidden="1" customHeight="1" outlineLevel="1">
      <c r="B20" s="187"/>
      <c r="C20" s="281" t="s">
        <v>33</v>
      </c>
      <c r="D20" s="188"/>
      <c r="E20" s="320" t="s">
        <v>193</v>
      </c>
      <c r="F20" s="320"/>
      <c r="G20" s="320"/>
    </row>
    <row r="21" spans="2:11" ht="15.75" hidden="1" customHeight="1" outlineLevel="1">
      <c r="B21" s="187"/>
      <c r="C21" s="281" t="s">
        <v>35</v>
      </c>
      <c r="D21" s="188"/>
      <c r="E21" s="320">
        <v>27</v>
      </c>
      <c r="F21" s="320"/>
      <c r="G21" s="320"/>
    </row>
    <row r="22" spans="2:11" ht="15.75" customHeight="1" collapsed="1">
      <c r="B22" s="57"/>
      <c r="C22" s="60"/>
      <c r="D22" s="98"/>
      <c r="E22" s="60"/>
      <c r="F22" s="60"/>
      <c r="G22" s="59"/>
    </row>
    <row r="23" spans="2:11" ht="15.75" customHeight="1" outlineLevel="1">
      <c r="B23" s="227" t="s">
        <v>39</v>
      </c>
      <c r="C23" s="228" t="s">
        <v>44</v>
      </c>
      <c r="D23" s="229" t="s">
        <v>1</v>
      </c>
      <c r="E23" s="228" t="s">
        <v>1</v>
      </c>
      <c r="F23" s="228" t="s">
        <v>40</v>
      </c>
      <c r="G23" s="230" t="s">
        <v>41</v>
      </c>
    </row>
    <row r="24" spans="2:11" ht="15.75" customHeight="1" outlineLevel="1">
      <c r="B24" s="289">
        <v>1430</v>
      </c>
      <c r="C24" s="280" t="s">
        <v>196</v>
      </c>
      <c r="D24" s="202">
        <v>1259</v>
      </c>
      <c r="E24" s="203">
        <f>D24*'Прайс-лист'!I3*(1-'Прайс-лист'!$E$3)</f>
        <v>32230.400000000001</v>
      </c>
      <c r="F24" s="289"/>
      <c r="G24" s="204">
        <f>E24</f>
        <v>32230.400000000001</v>
      </c>
    </row>
    <row r="25" spans="2:11" ht="15.75" hidden="1" customHeight="1" outlineLevel="2">
      <c r="B25" s="214"/>
      <c r="C25" s="17" t="s">
        <v>343</v>
      </c>
      <c r="D25" s="17"/>
      <c r="E25" s="17"/>
      <c r="F25" s="17"/>
      <c r="G25" s="17"/>
    </row>
    <row r="26" spans="2:11" ht="221.25" hidden="1" customHeight="1" outlineLevel="2">
      <c r="B26" s="206"/>
      <c r="C26" s="319" t="s">
        <v>613</v>
      </c>
      <c r="D26" s="319"/>
      <c r="E26" s="319"/>
      <c r="F26" s="319"/>
      <c r="G26" s="319"/>
    </row>
    <row r="27" spans="2:11" ht="15.75" customHeight="1" outlineLevel="1" collapsed="1">
      <c r="C27" s="17" t="s">
        <v>381</v>
      </c>
      <c r="D27" s="17"/>
      <c r="E27" s="17"/>
      <c r="F27" s="17"/>
      <c r="G27" s="17"/>
    </row>
    <row r="28" spans="2:11" ht="15.75" customHeight="1" outlineLevel="1">
      <c r="B28" s="284">
        <v>2002</v>
      </c>
      <c r="C28" s="285" t="s">
        <v>117</v>
      </c>
      <c r="D28" s="238">
        <v>23</v>
      </c>
      <c r="E28" s="203">
        <f>D28*'Прайс-лист'!I3*(1-'Прайс-лист'!$E$3)</f>
        <v>588.80000000000007</v>
      </c>
      <c r="F28" s="205">
        <v>0</v>
      </c>
      <c r="G28" s="204">
        <f>E28*F28</f>
        <v>0</v>
      </c>
    </row>
    <row r="29" spans="2:11" ht="15.75" customHeight="1" outlineLevel="1">
      <c r="C29" s="219" t="s">
        <v>4</v>
      </c>
      <c r="D29" s="219"/>
      <c r="E29" s="219"/>
      <c r="F29" s="219"/>
      <c r="G29" s="219"/>
      <c r="K29" s="90"/>
    </row>
    <row r="30" spans="2:11" ht="15.75" customHeight="1" outlineLevel="1">
      <c r="B30" s="284">
        <v>4144</v>
      </c>
      <c r="C30" s="285" t="s">
        <v>428</v>
      </c>
      <c r="D30" s="238">
        <v>23</v>
      </c>
      <c r="E30" s="203">
        <f>D30*'Прайс-лист'!I3*(1-'Прайс-лист'!$E$3)</f>
        <v>588.80000000000007</v>
      </c>
      <c r="F30" s="205">
        <v>0</v>
      </c>
      <c r="G30" s="204">
        <f>E30*F30</f>
        <v>0</v>
      </c>
    </row>
    <row r="31" spans="2:11" ht="15.75" customHeight="1" outlineLevel="1">
      <c r="B31" s="3"/>
      <c r="C31" s="290"/>
      <c r="D31" s="96"/>
      <c r="E31" s="1"/>
      <c r="F31" s="17" t="s">
        <v>9</v>
      </c>
      <c r="G31" s="95">
        <f>SUM(G24:G30)</f>
        <v>32230.400000000001</v>
      </c>
    </row>
  </sheetData>
  <mergeCells count="22">
    <mergeCell ref="I2:J2"/>
    <mergeCell ref="B2:G2"/>
    <mergeCell ref="B3:G3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3:G13"/>
    <mergeCell ref="E14:G14"/>
    <mergeCell ref="E15:G15"/>
    <mergeCell ref="E16:G16"/>
    <mergeCell ref="C26:G26"/>
    <mergeCell ref="E17:G17"/>
    <mergeCell ref="E18:G18"/>
    <mergeCell ref="E19:G19"/>
    <mergeCell ref="E20:G20"/>
    <mergeCell ref="E21:G21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0"/>
  </sheetPr>
  <dimension ref="B2:J32"/>
  <sheetViews>
    <sheetView showGridLines="0" zoomScaleNormal="100" workbookViewId="0">
      <pane ySplit="2" topLeftCell="A3" activePane="bottomLeft" state="frozen"/>
      <selection pane="bottomLeft" activeCell="C40" sqref="C40"/>
    </sheetView>
  </sheetViews>
  <sheetFormatPr defaultRowHeight="15.75" customHeight="1" outlineLevelRow="2"/>
  <cols>
    <col min="1" max="1" width="3.7109375" style="178" customWidth="1"/>
    <col min="2" max="2" width="12.7109375" style="178" customWidth="1"/>
    <col min="3" max="3" width="105.7109375" style="178" customWidth="1"/>
    <col min="4" max="4" width="10.7109375" style="180" hidden="1" customWidth="1"/>
    <col min="5" max="5" width="15.7109375" style="179" customWidth="1"/>
    <col min="6" max="6" width="10.7109375" style="178" customWidth="1"/>
    <col min="7" max="7" width="15.7109375" style="179" customWidth="1"/>
    <col min="8" max="16384" width="9.140625" style="178"/>
  </cols>
  <sheetData>
    <row r="2" spans="2:10" ht="15.75" customHeight="1">
      <c r="B2" s="322" t="s">
        <v>116</v>
      </c>
      <c r="C2" s="322"/>
      <c r="D2" s="322"/>
      <c r="E2" s="322"/>
      <c r="F2" s="322"/>
      <c r="G2" s="322"/>
      <c r="I2" s="321" t="s">
        <v>430</v>
      </c>
      <c r="J2" s="321"/>
    </row>
    <row r="3" spans="2:10" ht="15.75" hidden="1" customHeight="1" outlineLevel="1">
      <c r="B3" s="326" t="s">
        <v>15</v>
      </c>
      <c r="C3" s="326"/>
      <c r="D3" s="326"/>
      <c r="E3" s="326"/>
      <c r="F3" s="326"/>
      <c r="G3" s="326"/>
    </row>
    <row r="4" spans="2:10" ht="15.75" hidden="1" customHeight="1" outlineLevel="1">
      <c r="B4" s="187"/>
      <c r="C4" s="280" t="s">
        <v>16</v>
      </c>
      <c r="D4" s="188"/>
      <c r="E4" s="320">
        <v>380</v>
      </c>
      <c r="F4" s="320"/>
      <c r="G4" s="320"/>
    </row>
    <row r="5" spans="2:10" ht="15.75" hidden="1" customHeight="1" outlineLevel="1">
      <c r="B5" s="187"/>
      <c r="C5" s="280" t="s">
        <v>17</v>
      </c>
      <c r="D5" s="188"/>
      <c r="E5" s="320">
        <v>300</v>
      </c>
      <c r="F5" s="320"/>
      <c r="G5" s="320"/>
    </row>
    <row r="6" spans="2:10" ht="15.75" hidden="1" customHeight="1" outlineLevel="1">
      <c r="B6" s="187"/>
      <c r="C6" s="280" t="s">
        <v>18</v>
      </c>
      <c r="D6" s="188"/>
      <c r="E6" s="320">
        <v>100</v>
      </c>
      <c r="F6" s="320"/>
      <c r="G6" s="320"/>
    </row>
    <row r="7" spans="2:10" ht="15.75" hidden="1" customHeight="1" outlineLevel="1">
      <c r="B7" s="187"/>
      <c r="C7" s="280" t="s">
        <v>19</v>
      </c>
      <c r="D7" s="188"/>
      <c r="E7" s="320">
        <v>40</v>
      </c>
      <c r="F7" s="320"/>
      <c r="G7" s="320"/>
    </row>
    <row r="8" spans="2:10" ht="15.75" hidden="1" customHeight="1" outlineLevel="1">
      <c r="B8" s="187"/>
      <c r="C8" s="280" t="s">
        <v>20</v>
      </c>
      <c r="D8" s="188"/>
      <c r="E8" s="320">
        <v>30</v>
      </c>
      <c r="F8" s="320"/>
      <c r="G8" s="320"/>
    </row>
    <row r="9" spans="2:10" ht="15.75" hidden="1" customHeight="1" outlineLevel="1">
      <c r="B9" s="187"/>
      <c r="C9" s="280" t="s">
        <v>36</v>
      </c>
      <c r="D9" s="188"/>
      <c r="E9" s="320">
        <v>19</v>
      </c>
      <c r="F9" s="320"/>
      <c r="G9" s="320"/>
    </row>
    <row r="10" spans="2:10" ht="15.75" hidden="1" customHeight="1" outlineLevel="1">
      <c r="B10" s="187"/>
      <c r="C10" s="280" t="s">
        <v>21</v>
      </c>
      <c r="D10" s="188"/>
      <c r="E10" s="320">
        <v>220</v>
      </c>
      <c r="F10" s="320"/>
      <c r="G10" s="320"/>
    </row>
    <row r="11" spans="2:10" ht="15.75" hidden="1" customHeight="1" outlineLevel="1">
      <c r="B11" s="187"/>
      <c r="C11" s="280" t="s">
        <v>22</v>
      </c>
      <c r="D11" s="188"/>
      <c r="E11" s="320">
        <v>2</v>
      </c>
      <c r="F11" s="320"/>
      <c r="G11" s="320"/>
    </row>
    <row r="12" spans="2:10" ht="15.75" hidden="1" customHeight="1" outlineLevel="1">
      <c r="B12" s="187"/>
      <c r="C12" s="280" t="s">
        <v>23</v>
      </c>
      <c r="D12" s="188"/>
      <c r="E12" s="320" t="s">
        <v>190</v>
      </c>
      <c r="F12" s="320"/>
      <c r="G12" s="320"/>
    </row>
    <row r="13" spans="2:10" ht="15.75" hidden="1" customHeight="1" outlineLevel="1">
      <c r="B13" s="187"/>
      <c r="C13" s="280" t="s">
        <v>24</v>
      </c>
      <c r="D13" s="188"/>
      <c r="E13" s="320">
        <v>3</v>
      </c>
      <c r="F13" s="320"/>
      <c r="G13" s="320"/>
    </row>
    <row r="14" spans="2:10" ht="15.75" hidden="1" customHeight="1" outlineLevel="1">
      <c r="B14" s="187"/>
      <c r="C14" s="280" t="s">
        <v>25</v>
      </c>
      <c r="D14" s="188"/>
      <c r="E14" s="320">
        <v>4</v>
      </c>
      <c r="F14" s="320"/>
      <c r="G14" s="320"/>
    </row>
    <row r="15" spans="2:10" ht="15.75" hidden="1" customHeight="1" outlineLevel="1">
      <c r="B15" s="187"/>
      <c r="C15" s="280" t="s">
        <v>26</v>
      </c>
      <c r="D15" s="188"/>
      <c r="E15" s="320">
        <v>25</v>
      </c>
      <c r="F15" s="320"/>
      <c r="G15" s="320"/>
    </row>
    <row r="16" spans="2:10" ht="15.75" hidden="1" customHeight="1" outlineLevel="1">
      <c r="B16" s="187"/>
      <c r="C16" s="280" t="s">
        <v>27</v>
      </c>
      <c r="D16" s="188"/>
      <c r="E16" s="320">
        <v>381</v>
      </c>
      <c r="F16" s="320"/>
      <c r="G16" s="320"/>
    </row>
    <row r="17" spans="2:7" ht="15.75" hidden="1" customHeight="1" outlineLevel="1">
      <c r="B17" s="187"/>
      <c r="C17" s="280" t="s">
        <v>28</v>
      </c>
      <c r="D17" s="188"/>
      <c r="E17" s="320" t="s">
        <v>191</v>
      </c>
      <c r="F17" s="320"/>
      <c r="G17" s="320"/>
    </row>
    <row r="18" spans="2:7" ht="15.75" hidden="1" customHeight="1" outlineLevel="1">
      <c r="B18" s="187"/>
      <c r="C18" s="280" t="s">
        <v>30</v>
      </c>
      <c r="D18" s="188"/>
      <c r="E18" s="320" t="s">
        <v>192</v>
      </c>
      <c r="F18" s="320"/>
      <c r="G18" s="320"/>
    </row>
    <row r="19" spans="2:7" ht="15.75" hidden="1" customHeight="1" outlineLevel="1">
      <c r="B19" s="187"/>
      <c r="C19" s="280" t="s">
        <v>37</v>
      </c>
      <c r="D19" s="188"/>
      <c r="E19" s="320" t="s">
        <v>32</v>
      </c>
      <c r="F19" s="320"/>
      <c r="G19" s="320"/>
    </row>
    <row r="20" spans="2:7" ht="15.75" hidden="1" customHeight="1" outlineLevel="1">
      <c r="B20" s="187"/>
      <c r="C20" s="281" t="s">
        <v>33</v>
      </c>
      <c r="D20" s="188"/>
      <c r="E20" s="320" t="s">
        <v>193</v>
      </c>
      <c r="F20" s="320"/>
      <c r="G20" s="320"/>
    </row>
    <row r="21" spans="2:7" ht="15.75" hidden="1" customHeight="1" outlineLevel="1">
      <c r="B21" s="187"/>
      <c r="C21" s="281" t="s">
        <v>35</v>
      </c>
      <c r="D21" s="188"/>
      <c r="E21" s="320">
        <v>27</v>
      </c>
      <c r="F21" s="320"/>
      <c r="G21" s="320"/>
    </row>
    <row r="22" spans="2:7" ht="15.75" customHeight="1" collapsed="1">
      <c r="B22" s="57"/>
      <c r="C22" s="60"/>
      <c r="D22" s="98"/>
      <c r="E22" s="60"/>
      <c r="F22" s="60"/>
      <c r="G22" s="59"/>
    </row>
    <row r="23" spans="2:7" ht="15.75" customHeight="1" outlineLevel="1">
      <c r="B23" s="227" t="s">
        <v>39</v>
      </c>
      <c r="C23" s="228" t="s">
        <v>44</v>
      </c>
      <c r="D23" s="229" t="s">
        <v>1</v>
      </c>
      <c r="E23" s="228" t="s">
        <v>1</v>
      </c>
      <c r="F23" s="228" t="s">
        <v>40</v>
      </c>
      <c r="G23" s="230" t="s">
        <v>41</v>
      </c>
    </row>
    <row r="24" spans="2:7" ht="15.75" customHeight="1" outlineLevel="1">
      <c r="B24" s="289">
        <v>1400</v>
      </c>
      <c r="C24" s="280" t="s">
        <v>196</v>
      </c>
      <c r="D24" s="202">
        <v>1097</v>
      </c>
      <c r="E24" s="203">
        <f>D24*'Прайс-лист'!I3*(1-'Прайс-лист'!$E$3)</f>
        <v>28083.200000000001</v>
      </c>
      <c r="F24" s="289"/>
      <c r="G24" s="204">
        <f>E24</f>
        <v>28083.200000000001</v>
      </c>
    </row>
    <row r="25" spans="2:7" ht="15.75" hidden="1" customHeight="1" outlineLevel="2">
      <c r="B25" s="214"/>
      <c r="C25" s="17" t="s">
        <v>343</v>
      </c>
      <c r="D25" s="17"/>
      <c r="E25" s="17"/>
      <c r="F25" s="17"/>
      <c r="G25" s="17"/>
    </row>
    <row r="26" spans="2:7" ht="237" hidden="1" customHeight="1" outlineLevel="2">
      <c r="B26" s="206"/>
      <c r="C26" s="279" t="s">
        <v>614</v>
      </c>
      <c r="D26" s="206"/>
      <c r="E26" s="206"/>
      <c r="F26" s="206"/>
      <c r="G26" s="206"/>
    </row>
    <row r="27" spans="2:7" ht="15.75" customHeight="1" outlineLevel="1" collapsed="1">
      <c r="C27" s="17" t="s">
        <v>381</v>
      </c>
      <c r="D27" s="17"/>
      <c r="E27" s="17"/>
      <c r="F27" s="17"/>
      <c r="G27" s="17"/>
    </row>
    <row r="28" spans="2:7" ht="15.75" customHeight="1" outlineLevel="1">
      <c r="B28" s="284">
        <v>2002</v>
      </c>
      <c r="C28" s="211" t="s">
        <v>117</v>
      </c>
      <c r="D28" s="238">
        <v>23</v>
      </c>
      <c r="E28" s="203">
        <f>D28*'Прайс-лист'!I3*(1-'Прайс-лист'!$E$3)</f>
        <v>588.80000000000007</v>
      </c>
      <c r="F28" s="205">
        <v>0</v>
      </c>
      <c r="G28" s="204">
        <f>E28*F28</f>
        <v>0</v>
      </c>
    </row>
    <row r="29" spans="2:7" ht="15.75" customHeight="1" outlineLevel="1">
      <c r="C29" s="219" t="s">
        <v>4</v>
      </c>
      <c r="D29" s="219"/>
      <c r="E29" s="219"/>
      <c r="F29" s="219"/>
      <c r="G29" s="219"/>
    </row>
    <row r="30" spans="2:7" ht="15.75" customHeight="1" outlineLevel="1">
      <c r="B30" s="284">
        <v>4144</v>
      </c>
      <c r="C30" s="211" t="s">
        <v>428</v>
      </c>
      <c r="D30" s="238">
        <v>23</v>
      </c>
      <c r="E30" s="203">
        <f>D30*'Прайс-лист'!I3*(1-'Прайс-лист'!$E$3)</f>
        <v>588.80000000000007</v>
      </c>
      <c r="F30" s="205">
        <v>0</v>
      </c>
      <c r="G30" s="204">
        <f>E30*F30</f>
        <v>0</v>
      </c>
    </row>
    <row r="31" spans="2:7" ht="15.75" customHeight="1" outlineLevel="1">
      <c r="B31" s="284">
        <v>4281</v>
      </c>
      <c r="C31" s="211" t="s">
        <v>118</v>
      </c>
      <c r="D31" s="238">
        <v>71</v>
      </c>
      <c r="E31" s="203">
        <f>D31*'Прайс-лист'!I3*(1-'Прайс-лист'!$E$3)</f>
        <v>1817.6000000000001</v>
      </c>
      <c r="F31" s="205">
        <v>0</v>
      </c>
      <c r="G31" s="204">
        <f>E31*F31</f>
        <v>0</v>
      </c>
    </row>
    <row r="32" spans="2:7" ht="15.75" customHeight="1" outlineLevel="1">
      <c r="B32" s="3"/>
      <c r="C32" s="290"/>
      <c r="D32" s="96"/>
      <c r="E32" s="1"/>
      <c r="F32" s="17" t="s">
        <v>9</v>
      </c>
      <c r="G32" s="95">
        <f>SUM(G24:G31)</f>
        <v>28083.200000000001</v>
      </c>
    </row>
  </sheetData>
  <mergeCells count="21">
    <mergeCell ref="I2:J2"/>
    <mergeCell ref="B2:G2"/>
    <mergeCell ref="B3:G3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3:G13"/>
    <mergeCell ref="E14:G14"/>
    <mergeCell ref="E15:G15"/>
    <mergeCell ref="E21:G21"/>
    <mergeCell ref="E16:G16"/>
    <mergeCell ref="E17:G17"/>
    <mergeCell ref="E18:G18"/>
    <mergeCell ref="E19:G19"/>
    <mergeCell ref="E20:G20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0000"/>
  </sheetPr>
  <dimension ref="B2:J31"/>
  <sheetViews>
    <sheetView showGridLines="0" zoomScaleNormal="100" workbookViewId="0">
      <pane ySplit="2" topLeftCell="A3" activePane="bottomLeft" state="frozen"/>
      <selection pane="bottomLeft" activeCell="C33" sqref="C33"/>
    </sheetView>
  </sheetViews>
  <sheetFormatPr defaultRowHeight="15.75" customHeight="1" outlineLevelRow="2"/>
  <cols>
    <col min="1" max="1" width="3.7109375" style="178" customWidth="1"/>
    <col min="2" max="2" width="12.7109375" style="178" customWidth="1"/>
    <col min="3" max="3" width="105.7109375" style="178" customWidth="1"/>
    <col min="4" max="4" width="12.28515625" style="179" hidden="1" customWidth="1"/>
    <col min="5" max="5" width="15.7109375" style="179" customWidth="1"/>
    <col min="6" max="6" width="10.7109375" style="178" customWidth="1"/>
    <col min="7" max="7" width="15.7109375" style="179" customWidth="1"/>
    <col min="8" max="16384" width="9.140625" style="178"/>
  </cols>
  <sheetData>
    <row r="2" spans="2:10" ht="15.75" customHeight="1">
      <c r="B2" s="322" t="s">
        <v>368</v>
      </c>
      <c r="C2" s="322"/>
      <c r="D2" s="322"/>
      <c r="E2" s="322"/>
      <c r="F2" s="322"/>
      <c r="G2" s="322"/>
      <c r="I2" s="321" t="s">
        <v>430</v>
      </c>
      <c r="J2" s="321"/>
    </row>
    <row r="3" spans="2:10" ht="15.75" hidden="1" customHeight="1" outlineLevel="1">
      <c r="B3" s="323" t="s">
        <v>15</v>
      </c>
      <c r="C3" s="323"/>
      <c r="D3" s="323"/>
      <c r="E3" s="323"/>
      <c r="F3" s="323"/>
      <c r="G3" s="323"/>
    </row>
    <row r="4" spans="2:10" ht="15.75" hidden="1" customHeight="1" outlineLevel="1">
      <c r="B4" s="291"/>
      <c r="C4" s="165" t="s">
        <v>361</v>
      </c>
      <c r="D4" s="48"/>
      <c r="E4" s="343">
        <v>580</v>
      </c>
      <c r="F4" s="343"/>
      <c r="G4" s="343"/>
    </row>
    <row r="5" spans="2:10" ht="15.75" hidden="1" customHeight="1" outlineLevel="1">
      <c r="B5" s="291"/>
      <c r="C5" s="165" t="s">
        <v>362</v>
      </c>
      <c r="D5" s="48"/>
      <c r="E5" s="343">
        <v>500</v>
      </c>
      <c r="F5" s="343"/>
      <c r="G5" s="343"/>
    </row>
    <row r="6" spans="2:10" ht="15.75" hidden="1" customHeight="1" outlineLevel="1">
      <c r="B6" s="291"/>
      <c r="C6" s="165" t="s">
        <v>363</v>
      </c>
      <c r="D6" s="48"/>
      <c r="E6" s="343">
        <v>226</v>
      </c>
      <c r="F6" s="343"/>
      <c r="G6" s="343"/>
    </row>
    <row r="7" spans="2:10" ht="15.75" hidden="1" customHeight="1" outlineLevel="1">
      <c r="B7" s="291"/>
      <c r="C7" s="165" t="s">
        <v>364</v>
      </c>
      <c r="D7" s="48"/>
      <c r="E7" s="343">
        <v>200</v>
      </c>
      <c r="F7" s="343"/>
      <c r="G7" s="343"/>
    </row>
    <row r="8" spans="2:10" ht="15.75" hidden="1" customHeight="1" outlineLevel="1">
      <c r="B8" s="291"/>
      <c r="C8" s="165" t="s">
        <v>268</v>
      </c>
      <c r="D8" s="48"/>
      <c r="E8" s="343">
        <v>93</v>
      </c>
      <c r="F8" s="343"/>
      <c r="G8" s="343"/>
    </row>
    <row r="9" spans="2:10" ht="15.75" hidden="1" customHeight="1" outlineLevel="1">
      <c r="B9" s="291"/>
      <c r="C9" s="165" t="s">
        <v>365</v>
      </c>
      <c r="D9" s="48"/>
      <c r="E9" s="343">
        <v>470</v>
      </c>
      <c r="F9" s="343"/>
      <c r="G9" s="343"/>
    </row>
    <row r="10" spans="2:10" ht="15.75" hidden="1" customHeight="1" outlineLevel="1">
      <c r="B10" s="291"/>
      <c r="C10" s="165" t="s">
        <v>21</v>
      </c>
      <c r="D10" s="48"/>
      <c r="E10" s="343">
        <v>800</v>
      </c>
      <c r="F10" s="343"/>
      <c r="G10" s="343"/>
    </row>
    <row r="11" spans="2:10" ht="15.75" hidden="1" customHeight="1" outlineLevel="1">
      <c r="B11" s="291"/>
      <c r="C11" s="165" t="s">
        <v>22</v>
      </c>
      <c r="D11" s="48"/>
      <c r="E11" s="343">
        <v>10</v>
      </c>
      <c r="F11" s="343"/>
      <c r="G11" s="343"/>
    </row>
    <row r="12" spans="2:10" ht="15.75" hidden="1" customHeight="1" outlineLevel="1">
      <c r="B12" s="291"/>
      <c r="C12" s="165" t="s">
        <v>24</v>
      </c>
      <c r="D12" s="48"/>
      <c r="E12" s="343">
        <v>70</v>
      </c>
      <c r="F12" s="343"/>
      <c r="G12" s="343"/>
    </row>
    <row r="13" spans="2:10" ht="15.75" hidden="1" customHeight="1" outlineLevel="1">
      <c r="B13" s="291"/>
      <c r="C13" s="165" t="s">
        <v>25</v>
      </c>
      <c r="D13" s="48"/>
      <c r="E13" s="343">
        <v>90</v>
      </c>
      <c r="F13" s="343"/>
      <c r="G13" s="343"/>
    </row>
    <row r="14" spans="2:10" ht="15.75" hidden="1" customHeight="1" outlineLevel="1">
      <c r="B14" s="291"/>
      <c r="C14" s="165" t="s">
        <v>26</v>
      </c>
      <c r="D14" s="48"/>
      <c r="E14" s="343">
        <v>170</v>
      </c>
      <c r="F14" s="343"/>
      <c r="G14" s="343"/>
    </row>
    <row r="15" spans="2:10" ht="15.75" hidden="1" customHeight="1" outlineLevel="1">
      <c r="B15" s="291"/>
      <c r="C15" s="165" t="s">
        <v>27</v>
      </c>
      <c r="D15" s="48"/>
      <c r="E15" s="343">
        <v>508</v>
      </c>
      <c r="F15" s="343"/>
      <c r="G15" s="343"/>
    </row>
    <row r="16" spans="2:10" ht="15.75" hidden="1" customHeight="1" outlineLevel="1">
      <c r="B16" s="291"/>
      <c r="C16" s="72" t="s">
        <v>28</v>
      </c>
      <c r="D16" s="291"/>
      <c r="E16" s="344" t="s">
        <v>367</v>
      </c>
      <c r="F16" s="344"/>
      <c r="G16" s="344"/>
    </row>
    <row r="17" spans="2:7" ht="15.75" hidden="1" customHeight="1" outlineLevel="1">
      <c r="B17" s="291"/>
      <c r="C17" s="72" t="s">
        <v>37</v>
      </c>
      <c r="D17" s="291"/>
      <c r="E17" s="344" t="s">
        <v>366</v>
      </c>
      <c r="F17" s="344"/>
      <c r="G17" s="344"/>
    </row>
    <row r="18" spans="2:7" ht="15.75" customHeight="1" collapsed="1">
      <c r="B18" s="45"/>
      <c r="C18" s="46"/>
      <c r="D18" s="47"/>
      <c r="E18" s="46"/>
      <c r="F18" s="46"/>
      <c r="G18" s="47"/>
    </row>
    <row r="19" spans="2:7" ht="15.75" customHeight="1" outlineLevel="1">
      <c r="B19" s="43" t="s">
        <v>39</v>
      </c>
      <c r="C19" s="111" t="s">
        <v>44</v>
      </c>
      <c r="D19" s="44" t="s">
        <v>1</v>
      </c>
      <c r="E19" s="111" t="s">
        <v>1</v>
      </c>
      <c r="F19" s="111" t="s">
        <v>40</v>
      </c>
      <c r="G19" s="44" t="s">
        <v>41</v>
      </c>
    </row>
    <row r="20" spans="2:7" ht="15.75" customHeight="1" outlineLevel="1">
      <c r="B20" s="154"/>
      <c r="C20" s="152" t="s">
        <v>360</v>
      </c>
      <c r="D20" s="91">
        <v>11150</v>
      </c>
      <c r="E20" s="93">
        <f>D20*'Прайс-лист'!I3*(1-'Прайс-лист'!$E$3)</f>
        <v>285440</v>
      </c>
      <c r="F20" s="154"/>
      <c r="G20" s="94">
        <f>E20</f>
        <v>285440</v>
      </c>
    </row>
    <row r="21" spans="2:7" ht="15.75" hidden="1" customHeight="1" outlineLevel="2">
      <c r="B21" s="177"/>
      <c r="C21" s="184" t="s">
        <v>343</v>
      </c>
      <c r="D21" s="184"/>
      <c r="E21" s="184"/>
      <c r="F21" s="184"/>
      <c r="G21" s="184"/>
    </row>
    <row r="22" spans="2:7" ht="264.75" hidden="1" customHeight="1" outlineLevel="2">
      <c r="B22" s="154"/>
      <c r="C22" s="174" t="s">
        <v>448</v>
      </c>
      <c r="D22" s="174"/>
      <c r="E22" s="174"/>
      <c r="F22" s="174"/>
      <c r="G22" s="174"/>
    </row>
    <row r="23" spans="2:7" ht="14.25" customHeight="1" outlineLevel="1" collapsed="1">
      <c r="C23" s="186" t="s">
        <v>4</v>
      </c>
      <c r="D23" s="186"/>
      <c r="E23" s="186"/>
      <c r="F23" s="186"/>
      <c r="G23" s="186"/>
    </row>
    <row r="24" spans="2:7" ht="14.25" outlineLevel="1">
      <c r="B24" s="155"/>
      <c r="C24" s="153" t="s">
        <v>494</v>
      </c>
      <c r="D24" s="92">
        <v>0</v>
      </c>
      <c r="E24" s="93">
        <f>D24*'Прайс-лист'!I3*(1-'Прайс-лист'!$E$3)</f>
        <v>0</v>
      </c>
      <c r="F24" s="73">
        <v>0</v>
      </c>
      <c r="G24" s="94">
        <f t="shared" ref="G24:G30" si="0">E24*F24</f>
        <v>0</v>
      </c>
    </row>
    <row r="25" spans="2:7" ht="14.25" outlineLevel="1">
      <c r="B25" s="154">
        <v>10004001</v>
      </c>
      <c r="C25" s="165" t="s">
        <v>496</v>
      </c>
      <c r="D25" s="92">
        <v>450</v>
      </c>
      <c r="E25" s="93">
        <f>D25*'Прайс-лист'!I3*(1-'Прайс-лист'!$E$3)</f>
        <v>11520</v>
      </c>
      <c r="F25" s="73">
        <v>0</v>
      </c>
      <c r="G25" s="94">
        <f t="shared" si="0"/>
        <v>0</v>
      </c>
    </row>
    <row r="26" spans="2:7" ht="14.25" outlineLevel="1">
      <c r="B26" s="292">
        <v>2417</v>
      </c>
      <c r="C26" s="164" t="s">
        <v>114</v>
      </c>
      <c r="D26" s="92">
        <v>565</v>
      </c>
      <c r="E26" s="93">
        <f>D26*'Прайс-лист'!I3*(1-'Прайс-лист'!$E$3)</f>
        <v>14464</v>
      </c>
      <c r="F26" s="73">
        <v>0</v>
      </c>
      <c r="G26" s="94">
        <f t="shared" ref="G26" si="1">E26*F26</f>
        <v>0</v>
      </c>
    </row>
    <row r="27" spans="2:7" ht="14.25" outlineLevel="1">
      <c r="B27" s="155"/>
      <c r="C27" s="165" t="s">
        <v>495</v>
      </c>
      <c r="D27" s="92">
        <v>460</v>
      </c>
      <c r="E27" s="93">
        <f>D27*'Прайс-лист'!I3*(1-'Прайс-лист'!$E$3)</f>
        <v>11776</v>
      </c>
      <c r="F27" s="73">
        <v>0</v>
      </c>
      <c r="G27" s="94">
        <f t="shared" si="0"/>
        <v>0</v>
      </c>
    </row>
    <row r="28" spans="2:7" ht="15.75" customHeight="1" outlineLevel="1">
      <c r="B28" s="152"/>
      <c r="C28" s="163" t="s">
        <v>6</v>
      </c>
      <c r="D28" s="92">
        <v>275</v>
      </c>
      <c r="E28" s="93">
        <f>D28*'Прайс-лист'!I3*(1-'Прайс-лист'!$E$3)</f>
        <v>7040</v>
      </c>
      <c r="F28" s="73">
        <v>0</v>
      </c>
      <c r="G28" s="94">
        <f t="shared" si="0"/>
        <v>0</v>
      </c>
    </row>
    <row r="29" spans="2:7" ht="15.75" customHeight="1" outlineLevel="1">
      <c r="B29" s="154"/>
      <c r="C29" s="163" t="s">
        <v>498</v>
      </c>
      <c r="D29" s="92">
        <v>1800</v>
      </c>
      <c r="E29" s="93">
        <f>D29*'Прайс-лист'!I3*(1-'Прайс-лист'!$E$3)</f>
        <v>46080</v>
      </c>
      <c r="F29" s="73">
        <v>0</v>
      </c>
      <c r="G29" s="94">
        <f t="shared" si="0"/>
        <v>0</v>
      </c>
    </row>
    <row r="30" spans="2:7" ht="14.25" outlineLevel="1">
      <c r="B30" s="154"/>
      <c r="C30" s="163" t="s">
        <v>497</v>
      </c>
      <c r="D30" s="92">
        <v>650</v>
      </c>
      <c r="E30" s="93">
        <f>D30*'Прайс-лист'!I3*(1-'Прайс-лист'!$E$3)</f>
        <v>16640</v>
      </c>
      <c r="F30" s="73">
        <v>0</v>
      </c>
      <c r="G30" s="94">
        <f t="shared" si="0"/>
        <v>0</v>
      </c>
    </row>
    <row r="31" spans="2:7" ht="14.25" outlineLevel="1">
      <c r="B31" s="3"/>
      <c r="C31" s="290"/>
      <c r="D31" s="1"/>
      <c r="E31" s="1"/>
      <c r="F31" s="17" t="s">
        <v>9</v>
      </c>
      <c r="G31" s="95">
        <f>SUM(G20:G30)</f>
        <v>285440</v>
      </c>
    </row>
  </sheetData>
  <mergeCells count="17">
    <mergeCell ref="E16:G16"/>
    <mergeCell ref="E17:G17"/>
    <mergeCell ref="E13:G13"/>
    <mergeCell ref="E14:G14"/>
    <mergeCell ref="E15:G15"/>
    <mergeCell ref="E11:G11"/>
    <mergeCell ref="E12:G12"/>
    <mergeCell ref="I2:J2"/>
    <mergeCell ref="E4:G4"/>
    <mergeCell ref="E5:G5"/>
    <mergeCell ref="E6:G6"/>
    <mergeCell ref="E7:G7"/>
    <mergeCell ref="B2:G2"/>
    <mergeCell ref="B3:G3"/>
    <mergeCell ref="E8:G8"/>
    <mergeCell ref="E9:G9"/>
    <mergeCell ref="E10:G10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J22"/>
  <sheetViews>
    <sheetView showGridLines="0" zoomScaleNormal="100" workbookViewId="0">
      <pane ySplit="2" topLeftCell="A3" activePane="bottomLeft" state="frozen"/>
      <selection pane="bottomLeft" activeCell="I2" sqref="I2:J2"/>
    </sheetView>
  </sheetViews>
  <sheetFormatPr defaultRowHeight="15.75" customHeight="1" outlineLevelRow="2"/>
  <cols>
    <col min="1" max="1" width="3.7109375" style="178" customWidth="1"/>
    <col min="2" max="2" width="12.7109375" style="178" customWidth="1"/>
    <col min="3" max="3" width="105.7109375" style="178" customWidth="1"/>
    <col min="4" max="4" width="11.140625" style="179" hidden="1" customWidth="1"/>
    <col min="5" max="5" width="15.7109375" style="179" customWidth="1"/>
    <col min="6" max="6" width="10.7109375" style="178" customWidth="1"/>
    <col min="7" max="7" width="15.7109375" style="179" customWidth="1"/>
    <col min="8" max="16384" width="9.140625" style="178"/>
  </cols>
  <sheetData>
    <row r="2" spans="2:10" ht="15.75" customHeight="1">
      <c r="B2" s="322" t="s">
        <v>272</v>
      </c>
      <c r="C2" s="322"/>
      <c r="D2" s="322"/>
      <c r="E2" s="322"/>
      <c r="F2" s="322"/>
      <c r="G2" s="322"/>
      <c r="I2" s="321" t="s">
        <v>430</v>
      </c>
      <c r="J2" s="321"/>
    </row>
    <row r="3" spans="2:10" ht="15.75" hidden="1" customHeight="1" outlineLevel="1">
      <c r="B3" s="323" t="s">
        <v>15</v>
      </c>
      <c r="C3" s="323"/>
      <c r="D3" s="323"/>
      <c r="E3" s="323"/>
      <c r="F3" s="323"/>
      <c r="G3" s="323"/>
    </row>
    <row r="4" spans="2:10" ht="15.75" hidden="1" customHeight="1" outlineLevel="1">
      <c r="B4" s="291"/>
      <c r="C4" s="165" t="s">
        <v>266</v>
      </c>
      <c r="D4" s="48"/>
      <c r="E4" s="343">
        <v>370</v>
      </c>
      <c r="F4" s="343"/>
      <c r="G4" s="343"/>
    </row>
    <row r="5" spans="2:10" ht="15.75" hidden="1" customHeight="1" outlineLevel="1">
      <c r="B5" s="291"/>
      <c r="C5" s="165" t="s">
        <v>267</v>
      </c>
      <c r="D5" s="48"/>
      <c r="E5" s="343">
        <v>150</v>
      </c>
      <c r="F5" s="343"/>
      <c r="G5" s="343"/>
    </row>
    <row r="6" spans="2:10" ht="15.75" hidden="1" customHeight="1" outlineLevel="1">
      <c r="B6" s="291"/>
      <c r="C6" s="165" t="s">
        <v>268</v>
      </c>
      <c r="D6" s="48"/>
      <c r="E6" s="343">
        <v>44</v>
      </c>
      <c r="F6" s="343"/>
      <c r="G6" s="343"/>
    </row>
    <row r="7" spans="2:10" ht="15.75" hidden="1" customHeight="1" outlineLevel="1">
      <c r="B7" s="291"/>
      <c r="C7" s="165" t="s">
        <v>21</v>
      </c>
      <c r="D7" s="48"/>
      <c r="E7" s="343">
        <v>320</v>
      </c>
      <c r="F7" s="343"/>
      <c r="G7" s="343"/>
    </row>
    <row r="8" spans="2:10" ht="15.75" hidden="1" customHeight="1" outlineLevel="1">
      <c r="B8" s="291"/>
      <c r="C8" s="165" t="s">
        <v>22</v>
      </c>
      <c r="D8" s="48"/>
      <c r="E8" s="343">
        <v>4</v>
      </c>
      <c r="F8" s="343"/>
      <c r="G8" s="343"/>
    </row>
    <row r="9" spans="2:10" ht="15.75" hidden="1" customHeight="1" outlineLevel="1">
      <c r="B9" s="291"/>
      <c r="C9" s="165" t="s">
        <v>27</v>
      </c>
      <c r="D9" s="48"/>
      <c r="E9" s="343">
        <v>381</v>
      </c>
      <c r="F9" s="343"/>
      <c r="G9" s="343"/>
    </row>
    <row r="10" spans="2:10" ht="15.75" hidden="1" customHeight="1" outlineLevel="1">
      <c r="B10" s="291"/>
      <c r="C10" s="165" t="s">
        <v>269</v>
      </c>
      <c r="D10" s="48"/>
      <c r="E10" s="343">
        <v>5</v>
      </c>
      <c r="F10" s="343"/>
      <c r="G10" s="343"/>
    </row>
    <row r="11" spans="2:10" ht="15.75" hidden="1" customHeight="1" outlineLevel="1">
      <c r="B11" s="291"/>
      <c r="C11" s="165" t="s">
        <v>36</v>
      </c>
      <c r="D11" s="48"/>
      <c r="E11" s="343">
        <v>65</v>
      </c>
      <c r="F11" s="343"/>
      <c r="G11" s="343"/>
    </row>
    <row r="12" spans="2:10" ht="15.75" hidden="1" customHeight="1" outlineLevel="1">
      <c r="B12" s="291"/>
      <c r="C12" s="165" t="s">
        <v>37</v>
      </c>
      <c r="D12" s="48"/>
      <c r="E12" s="343" t="s">
        <v>32</v>
      </c>
      <c r="F12" s="343"/>
      <c r="G12" s="343"/>
    </row>
    <row r="13" spans="2:10" ht="15.75" customHeight="1" collapsed="1">
      <c r="B13" s="45"/>
      <c r="C13" s="46"/>
      <c r="D13" s="47"/>
      <c r="E13" s="46"/>
      <c r="F13" s="46"/>
      <c r="G13" s="47"/>
    </row>
    <row r="14" spans="2:10" ht="15.75" customHeight="1" outlineLevel="1">
      <c r="B14" s="43" t="s">
        <v>39</v>
      </c>
      <c r="C14" s="111" t="s">
        <v>44</v>
      </c>
      <c r="D14" s="44" t="s">
        <v>1</v>
      </c>
      <c r="E14" s="111" t="s">
        <v>1</v>
      </c>
      <c r="F14" s="111" t="s">
        <v>40</v>
      </c>
      <c r="G14" s="44" t="s">
        <v>41</v>
      </c>
    </row>
    <row r="15" spans="2:10" ht="15.75" customHeight="1" outlineLevel="1">
      <c r="B15" s="154">
        <v>1521</v>
      </c>
      <c r="C15" s="152" t="s">
        <v>275</v>
      </c>
      <c r="D15" s="91">
        <v>2200</v>
      </c>
      <c r="E15" s="93">
        <f>D15*'Прайс-лист'!I3*(1-'Прайс-лист'!$E$3)</f>
        <v>56320</v>
      </c>
      <c r="F15" s="154"/>
      <c r="G15" s="94">
        <f>E15</f>
        <v>56320</v>
      </c>
    </row>
    <row r="16" spans="2:10" ht="15.75" hidden="1" customHeight="1" outlineLevel="2">
      <c r="B16" s="177"/>
      <c r="C16" s="184" t="s">
        <v>343</v>
      </c>
      <c r="D16" s="184"/>
      <c r="E16" s="184"/>
      <c r="F16" s="184"/>
      <c r="G16" s="184"/>
    </row>
    <row r="17" spans="2:7" ht="168.75" hidden="1" customHeight="1" outlineLevel="2">
      <c r="B17" s="154"/>
      <c r="C17" s="174" t="s">
        <v>274</v>
      </c>
      <c r="D17" s="174"/>
      <c r="E17" s="174"/>
      <c r="F17" s="174"/>
      <c r="G17" s="174"/>
    </row>
    <row r="18" spans="2:7" ht="15.75" customHeight="1" outlineLevel="1" collapsed="1">
      <c r="C18" s="186" t="s">
        <v>4</v>
      </c>
      <c r="D18" s="186"/>
      <c r="E18" s="186"/>
      <c r="F18" s="186"/>
      <c r="G18" s="186"/>
    </row>
    <row r="19" spans="2:7" ht="15.75" customHeight="1" outlineLevel="1">
      <c r="B19" s="154"/>
      <c r="C19" s="153" t="s">
        <v>273</v>
      </c>
      <c r="D19" s="93">
        <v>425</v>
      </c>
      <c r="E19" s="93">
        <f>D19*'Прайс-лист'!I3*(1-'Прайс-лист'!$E$3)</f>
        <v>10880</v>
      </c>
      <c r="F19" s="73">
        <v>0</v>
      </c>
      <c r="G19" s="94">
        <f>E19*F19</f>
        <v>0</v>
      </c>
    </row>
    <row r="20" spans="2:7" ht="15.75" customHeight="1" outlineLevel="1">
      <c r="B20" s="154"/>
      <c r="C20" s="153" t="s">
        <v>270</v>
      </c>
      <c r="D20" s="93">
        <v>235</v>
      </c>
      <c r="E20" s="93">
        <f>D20*'Прайс-лист'!I3*(1-'Прайс-лист'!$E$3)</f>
        <v>6016</v>
      </c>
      <c r="F20" s="73">
        <v>0</v>
      </c>
      <c r="G20" s="94">
        <f>E20*F20</f>
        <v>0</v>
      </c>
    </row>
    <row r="21" spans="2:7" ht="15.75" customHeight="1" outlineLevel="1">
      <c r="B21" s="154">
        <v>2391</v>
      </c>
      <c r="C21" s="153" t="s">
        <v>271</v>
      </c>
      <c r="D21" s="93">
        <v>530</v>
      </c>
      <c r="E21" s="93">
        <f>D21*'Прайс-лист'!I3*(1-'Прайс-лист'!$E$3)</f>
        <v>13568</v>
      </c>
      <c r="F21" s="73">
        <v>0</v>
      </c>
      <c r="G21" s="94">
        <f>E21*F21</f>
        <v>0</v>
      </c>
    </row>
    <row r="22" spans="2:7" ht="15.75" customHeight="1" outlineLevel="1">
      <c r="B22" s="3"/>
      <c r="C22" s="290"/>
      <c r="D22" s="1"/>
      <c r="E22" s="1"/>
      <c r="F22" s="17" t="s">
        <v>9</v>
      </c>
      <c r="G22" s="95">
        <f>SUM(G15:G21)</f>
        <v>56320</v>
      </c>
    </row>
  </sheetData>
  <mergeCells count="12">
    <mergeCell ref="E11:G11"/>
    <mergeCell ref="E12:G12"/>
    <mergeCell ref="E6:G6"/>
    <mergeCell ref="E7:G7"/>
    <mergeCell ref="E8:G8"/>
    <mergeCell ref="E9:G9"/>
    <mergeCell ref="E10:G10"/>
    <mergeCell ref="I2:J2"/>
    <mergeCell ref="B2:G2"/>
    <mergeCell ref="B3:G3"/>
    <mergeCell ref="E4:G4"/>
    <mergeCell ref="E5:G5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B2:S66"/>
  <sheetViews>
    <sheetView showGridLines="0" zoomScaleNormal="100" workbookViewId="0">
      <pane ySplit="2" topLeftCell="A3" activePane="bottomLeft" state="frozen"/>
      <selection pane="bottomLeft" activeCell="C59" sqref="C59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1.855468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 customWidth="1"/>
    <col min="10" max="11" width="15.7109375" style="178" hidden="1" customWidth="1" outlineLevel="1"/>
    <col min="12" max="17" width="15.7109375" style="126" hidden="1" customWidth="1" outlineLevel="1"/>
    <col min="18" max="18" width="9.140625" style="178" collapsed="1"/>
    <col min="19" max="16384" width="9.140625" style="178"/>
  </cols>
  <sheetData>
    <row r="2" spans="2:19" ht="15.75" customHeight="1">
      <c r="B2" s="322" t="s">
        <v>336</v>
      </c>
      <c r="C2" s="322"/>
      <c r="D2" s="322"/>
      <c r="E2" s="322"/>
      <c r="F2" s="322"/>
      <c r="G2" s="322"/>
      <c r="H2" s="322"/>
      <c r="R2" s="321" t="s">
        <v>430</v>
      </c>
      <c r="S2" s="321"/>
    </row>
    <row r="3" spans="2:19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19" ht="15.75" hidden="1" customHeight="1" outlineLevel="1">
      <c r="B4" s="187"/>
      <c r="C4" s="325" t="s">
        <v>16</v>
      </c>
      <c r="D4" s="325"/>
      <c r="E4" s="188"/>
      <c r="F4" s="320">
        <v>587</v>
      </c>
      <c r="G4" s="320"/>
      <c r="H4" s="320"/>
    </row>
    <row r="5" spans="2:19" ht="15.75" hidden="1" customHeight="1" outlineLevel="1">
      <c r="B5" s="187"/>
      <c r="C5" s="325" t="s">
        <v>17</v>
      </c>
      <c r="D5" s="325"/>
      <c r="E5" s="188"/>
      <c r="F5" s="320">
        <v>427</v>
      </c>
      <c r="G5" s="320"/>
      <c r="H5" s="320"/>
    </row>
    <row r="6" spans="2:19" ht="15.75" hidden="1" customHeight="1" outlineLevel="1">
      <c r="B6" s="187"/>
      <c r="C6" s="325" t="s">
        <v>18</v>
      </c>
      <c r="D6" s="325"/>
      <c r="E6" s="188"/>
      <c r="F6" s="320">
        <v>247</v>
      </c>
      <c r="G6" s="320"/>
      <c r="H6" s="320"/>
    </row>
    <row r="7" spans="2:19" ht="15.75" hidden="1" customHeight="1" outlineLevel="1">
      <c r="B7" s="187"/>
      <c r="C7" s="325" t="s">
        <v>19</v>
      </c>
      <c r="D7" s="325"/>
      <c r="E7" s="188"/>
      <c r="F7" s="320">
        <v>145</v>
      </c>
      <c r="G7" s="320"/>
      <c r="H7" s="320"/>
    </row>
    <row r="8" spans="2:19" ht="15.75" hidden="1" customHeight="1" outlineLevel="1">
      <c r="B8" s="187"/>
      <c r="C8" s="325" t="s">
        <v>20</v>
      </c>
      <c r="D8" s="325"/>
      <c r="E8" s="188"/>
      <c r="F8" s="320">
        <v>50</v>
      </c>
      <c r="G8" s="320"/>
      <c r="H8" s="320"/>
    </row>
    <row r="9" spans="2:19" ht="15.75" hidden="1" customHeight="1" outlineLevel="1">
      <c r="B9" s="187"/>
      <c r="C9" s="325" t="s">
        <v>36</v>
      </c>
      <c r="D9" s="325"/>
      <c r="E9" s="188"/>
      <c r="F9" s="320">
        <v>535</v>
      </c>
      <c r="G9" s="320"/>
      <c r="H9" s="320"/>
    </row>
    <row r="10" spans="2:19" ht="15.75" hidden="1" customHeight="1" outlineLevel="1">
      <c r="B10" s="187"/>
      <c r="C10" s="325" t="s">
        <v>21</v>
      </c>
      <c r="D10" s="325"/>
      <c r="E10" s="188"/>
      <c r="F10" s="320">
        <v>1200</v>
      </c>
      <c r="G10" s="320"/>
      <c r="H10" s="320"/>
    </row>
    <row r="11" spans="2:19" ht="15.75" hidden="1" customHeight="1" outlineLevel="1">
      <c r="B11" s="187"/>
      <c r="C11" s="325" t="s">
        <v>22</v>
      </c>
      <c r="D11" s="325"/>
      <c r="E11" s="188"/>
      <c r="F11" s="320">
        <v>12</v>
      </c>
      <c r="G11" s="320"/>
      <c r="H11" s="320"/>
    </row>
    <row r="12" spans="2:19" ht="15.75" hidden="1" customHeight="1" outlineLevel="1">
      <c r="B12" s="187"/>
      <c r="C12" s="325" t="s">
        <v>23</v>
      </c>
      <c r="D12" s="325"/>
      <c r="E12" s="188"/>
      <c r="F12" s="320">
        <v>5</v>
      </c>
      <c r="G12" s="320"/>
      <c r="H12" s="320"/>
    </row>
    <row r="13" spans="2:19" ht="15.75" hidden="1" customHeight="1" outlineLevel="1">
      <c r="B13" s="187"/>
      <c r="C13" s="325" t="s">
        <v>175</v>
      </c>
      <c r="D13" s="325"/>
      <c r="E13" s="188"/>
      <c r="F13" s="320">
        <v>115</v>
      </c>
      <c r="G13" s="320"/>
      <c r="H13" s="320"/>
    </row>
    <row r="14" spans="2:19" ht="15.75" hidden="1" customHeight="1" outlineLevel="1">
      <c r="B14" s="187"/>
      <c r="C14" s="325" t="s">
        <v>24</v>
      </c>
      <c r="D14" s="325"/>
      <c r="E14" s="188"/>
      <c r="F14" s="320">
        <v>130</v>
      </c>
      <c r="G14" s="320"/>
      <c r="H14" s="320"/>
    </row>
    <row r="15" spans="2:19" ht="15.75" hidden="1" customHeight="1" outlineLevel="1">
      <c r="B15" s="187"/>
      <c r="C15" s="325" t="s">
        <v>25</v>
      </c>
      <c r="D15" s="325"/>
      <c r="E15" s="188"/>
      <c r="F15" s="320">
        <v>150</v>
      </c>
      <c r="G15" s="320"/>
      <c r="H15" s="320"/>
    </row>
    <row r="16" spans="2:19" ht="15.75" hidden="1" customHeight="1" outlineLevel="1">
      <c r="B16" s="187"/>
      <c r="C16" s="325" t="s">
        <v>26</v>
      </c>
      <c r="D16" s="325"/>
      <c r="E16" s="188"/>
      <c r="F16" s="320">
        <v>250</v>
      </c>
      <c r="G16" s="320"/>
      <c r="H16" s="320"/>
    </row>
    <row r="17" spans="2:17" ht="15.75" hidden="1" customHeight="1" outlineLevel="1">
      <c r="B17" s="187"/>
      <c r="C17" s="325" t="s">
        <v>27</v>
      </c>
      <c r="D17" s="325"/>
      <c r="E17" s="188"/>
      <c r="F17" s="320">
        <v>508</v>
      </c>
      <c r="G17" s="320"/>
      <c r="H17" s="320"/>
    </row>
    <row r="18" spans="2:17" ht="15.75" hidden="1" customHeight="1" outlineLevel="1">
      <c r="B18" s="187"/>
      <c r="C18" s="325" t="s">
        <v>28</v>
      </c>
      <c r="D18" s="325"/>
      <c r="E18" s="188"/>
      <c r="F18" s="320" t="s">
        <v>377</v>
      </c>
      <c r="G18" s="320"/>
      <c r="H18" s="320"/>
    </row>
    <row r="19" spans="2:17" ht="15.75" hidden="1" customHeight="1" outlineLevel="1">
      <c r="B19" s="187"/>
      <c r="C19" s="325" t="s">
        <v>30</v>
      </c>
      <c r="D19" s="325"/>
      <c r="E19" s="188"/>
      <c r="F19" s="320" t="s">
        <v>31</v>
      </c>
      <c r="G19" s="320"/>
      <c r="H19" s="320"/>
    </row>
    <row r="20" spans="2:17" ht="15.75" hidden="1" customHeight="1" outlineLevel="1">
      <c r="B20" s="187"/>
      <c r="C20" s="325" t="s">
        <v>37</v>
      </c>
      <c r="D20" s="325"/>
      <c r="E20" s="188"/>
      <c r="F20" s="320" t="s">
        <v>49</v>
      </c>
      <c r="G20" s="320"/>
      <c r="H20" s="320"/>
    </row>
    <row r="21" spans="2:17" ht="15.75" hidden="1" customHeight="1" outlineLevel="1">
      <c r="B21" s="187"/>
      <c r="C21" s="324" t="s">
        <v>159</v>
      </c>
      <c r="D21" s="324"/>
      <c r="E21" s="188"/>
      <c r="F21" s="320" t="s">
        <v>378</v>
      </c>
      <c r="G21" s="320"/>
      <c r="H21" s="320"/>
    </row>
    <row r="22" spans="2:17" ht="15.75" hidden="1" customHeight="1" outlineLevel="1">
      <c r="B22" s="187"/>
      <c r="C22" s="324" t="s">
        <v>160</v>
      </c>
      <c r="D22" s="324"/>
      <c r="E22" s="188"/>
      <c r="F22" s="320" t="s">
        <v>379</v>
      </c>
      <c r="G22" s="320"/>
      <c r="H22" s="320"/>
    </row>
    <row r="23" spans="2:17" ht="15.75" hidden="1" customHeight="1" outlineLevel="1">
      <c r="B23" s="187"/>
      <c r="C23" s="324" t="s">
        <v>162</v>
      </c>
      <c r="D23" s="324"/>
      <c r="E23" s="188"/>
      <c r="F23" s="320" t="s">
        <v>380</v>
      </c>
      <c r="G23" s="320"/>
      <c r="H23" s="320"/>
    </row>
    <row r="24" spans="2:17" ht="15.75" hidden="1" customHeight="1" outlineLevel="1">
      <c r="B24" s="187"/>
      <c r="C24" s="324" t="s">
        <v>35</v>
      </c>
      <c r="D24" s="324"/>
      <c r="E24" s="188"/>
      <c r="F24" s="320">
        <v>650</v>
      </c>
      <c r="G24" s="320"/>
      <c r="H24" s="320"/>
    </row>
    <row r="25" spans="2:17" ht="15.75" customHeight="1" collapsed="1">
      <c r="B25" s="215"/>
      <c r="C25" s="216"/>
      <c r="D25" s="216"/>
      <c r="E25" s="217"/>
      <c r="F25" s="216"/>
      <c r="G25" s="216"/>
      <c r="H25" s="218"/>
    </row>
    <row r="26" spans="2:17" ht="15.75" customHeight="1" outlineLevel="1">
      <c r="B26" s="227" t="s">
        <v>39</v>
      </c>
      <c r="C26" s="228" t="s">
        <v>44</v>
      </c>
      <c r="D26" s="228"/>
      <c r="E26" s="229" t="s">
        <v>1</v>
      </c>
      <c r="F26" s="228" t="s">
        <v>1</v>
      </c>
      <c r="G26" s="228" t="s">
        <v>40</v>
      </c>
      <c r="H26" s="230" t="s">
        <v>41</v>
      </c>
    </row>
    <row r="27" spans="2:17" ht="15.75" customHeight="1" outlineLevel="1">
      <c r="B27" s="289">
        <v>1160</v>
      </c>
      <c r="C27" s="280" t="s">
        <v>149</v>
      </c>
      <c r="D27" s="280"/>
      <c r="E27" s="202">
        <v>16648</v>
      </c>
      <c r="F27" s="203">
        <f>E27*'Прайс-лист'!I3*(1-'Прайс-лист'!$E$3)</f>
        <v>426188.80000000005</v>
      </c>
      <c r="G27" s="289"/>
      <c r="H27" s="204">
        <f>F27</f>
        <v>426188.80000000005</v>
      </c>
    </row>
    <row r="28" spans="2:17" ht="15.75" hidden="1" customHeight="1" outlineLevel="2">
      <c r="B28" s="234"/>
      <c r="C28" s="185" t="s">
        <v>343</v>
      </c>
      <c r="D28" s="185"/>
      <c r="E28" s="185"/>
      <c r="F28" s="185"/>
      <c r="G28" s="185"/>
      <c r="H28" s="185"/>
    </row>
    <row r="29" spans="2:17" ht="387" hidden="1" customHeight="1" outlineLevel="2">
      <c r="B29" s="206"/>
      <c r="C29" s="319" t="s">
        <v>579</v>
      </c>
      <c r="D29" s="319"/>
      <c r="E29" s="319"/>
      <c r="F29" s="319"/>
      <c r="G29" s="319"/>
      <c r="H29" s="319"/>
    </row>
    <row r="30" spans="2:17" ht="15.75" customHeight="1" outlineLevel="1" collapsed="1">
      <c r="C30" s="17" t="s">
        <v>381</v>
      </c>
      <c r="D30" s="17"/>
      <c r="E30" s="17"/>
      <c r="F30" s="17"/>
      <c r="G30" s="17"/>
      <c r="H30" s="17"/>
    </row>
    <row r="31" spans="2:17" ht="15.75" customHeight="1" outlineLevel="1">
      <c r="B31" s="284">
        <v>2476</v>
      </c>
      <c r="C31" s="211" t="s">
        <v>3</v>
      </c>
      <c r="D31" s="208" t="s">
        <v>281</v>
      </c>
      <c r="E31" s="209">
        <v>685</v>
      </c>
      <c r="F31" s="203">
        <f>E31*'Прайс-лист'!I3*(1-'Прайс-лист'!$E$3)</f>
        <v>17536</v>
      </c>
      <c r="G31" s="205">
        <v>0</v>
      </c>
      <c r="H31" s="204">
        <f t="shared" ref="H31:H41" si="0">F31*G31</f>
        <v>0</v>
      </c>
      <c r="J31" s="123" t="s">
        <v>281</v>
      </c>
      <c r="K31" s="123" t="s">
        <v>281</v>
      </c>
      <c r="L31" s="123" t="s">
        <v>281</v>
      </c>
      <c r="M31" s="123" t="s">
        <v>281</v>
      </c>
      <c r="N31" s="123" t="s">
        <v>281</v>
      </c>
      <c r="O31" s="123" t="s">
        <v>281</v>
      </c>
      <c r="P31" s="123" t="s">
        <v>281</v>
      </c>
      <c r="Q31" s="123" t="s">
        <v>281</v>
      </c>
    </row>
    <row r="32" spans="2:17" ht="15.75" customHeight="1" outlineLevel="1">
      <c r="B32" s="284">
        <v>2485</v>
      </c>
      <c r="C32" s="211" t="s">
        <v>108</v>
      </c>
      <c r="D32" s="232" t="s">
        <v>281</v>
      </c>
      <c r="E32" s="209">
        <v>237</v>
      </c>
      <c r="F32" s="203">
        <f>E32*'Прайс-лист'!I3*(1-'Прайс-лист'!$E$3)</f>
        <v>6067.2000000000007</v>
      </c>
      <c r="G32" s="205">
        <v>0</v>
      </c>
      <c r="H32" s="204">
        <f t="shared" si="0"/>
        <v>0</v>
      </c>
      <c r="J32" s="125" t="s">
        <v>337</v>
      </c>
      <c r="K32" s="125" t="s">
        <v>354</v>
      </c>
      <c r="L32" s="127" t="s">
        <v>563</v>
      </c>
      <c r="M32" s="127" t="s">
        <v>466</v>
      </c>
      <c r="N32" s="149" t="s">
        <v>417</v>
      </c>
      <c r="O32" s="149" t="s">
        <v>419</v>
      </c>
      <c r="P32" s="125" t="s">
        <v>340</v>
      </c>
      <c r="Q32" s="127" t="s">
        <v>400</v>
      </c>
    </row>
    <row r="33" spans="2:17" ht="15.75" customHeight="1" outlineLevel="1">
      <c r="B33" s="220">
        <v>2001</v>
      </c>
      <c r="C33" s="281" t="s">
        <v>469</v>
      </c>
      <c r="D33" s="281"/>
      <c r="E33" s="209">
        <v>23</v>
      </c>
      <c r="F33" s="203">
        <f>E33*'Прайс-лист'!I3*(1-'Прайс-лист'!$E$3)</f>
        <v>588.80000000000007</v>
      </c>
      <c r="G33" s="205">
        <v>0</v>
      </c>
      <c r="H33" s="204">
        <f t="shared" si="0"/>
        <v>0</v>
      </c>
      <c r="J33" s="125" t="s">
        <v>384</v>
      </c>
      <c r="K33" s="125" t="s">
        <v>397</v>
      </c>
      <c r="L33" s="125" t="s">
        <v>464</v>
      </c>
      <c r="M33" s="125" t="s">
        <v>467</v>
      </c>
      <c r="N33" s="149" t="s">
        <v>418</v>
      </c>
      <c r="O33" s="149" t="s">
        <v>420</v>
      </c>
      <c r="P33" s="125" t="s">
        <v>341</v>
      </c>
      <c r="Q33" s="123" t="s">
        <v>399</v>
      </c>
    </row>
    <row r="34" spans="2:17" ht="15.75" customHeight="1" outlineLevel="1">
      <c r="B34" s="282"/>
      <c r="C34" s="281" t="s">
        <v>489</v>
      </c>
      <c r="D34" s="221" t="s">
        <v>281</v>
      </c>
      <c r="E34" s="209">
        <v>3493</v>
      </c>
      <c r="F34" s="203">
        <f>E34*'Прайс-лист'!I3*(1-'Прайс-лист'!$E$3)</f>
        <v>89420.800000000003</v>
      </c>
      <c r="G34" s="205">
        <v>0</v>
      </c>
      <c r="H34" s="204">
        <f t="shared" si="0"/>
        <v>0</v>
      </c>
      <c r="J34" s="125" t="s">
        <v>383</v>
      </c>
      <c r="K34" s="125" t="s">
        <v>396</v>
      </c>
      <c r="L34" s="125" t="s">
        <v>465</v>
      </c>
      <c r="M34" s="125" t="s">
        <v>468</v>
      </c>
      <c r="N34" s="142"/>
      <c r="O34" s="149" t="s">
        <v>421</v>
      </c>
      <c r="P34" s="125" t="s">
        <v>342</v>
      </c>
    </row>
    <row r="35" spans="2:17" ht="15.75" customHeight="1" outlineLevel="1">
      <c r="B35" s="282"/>
      <c r="C35" s="281" t="s">
        <v>489</v>
      </c>
      <c r="D35" s="221" t="s">
        <v>281</v>
      </c>
      <c r="E35" s="209">
        <v>4206</v>
      </c>
      <c r="F35" s="203">
        <f>E35*'Прайс-лист'!I3*(1-'Прайс-лист'!$E$3)</f>
        <v>107673.60000000001</v>
      </c>
      <c r="G35" s="205">
        <v>0</v>
      </c>
      <c r="H35" s="204">
        <f t="shared" si="0"/>
        <v>0</v>
      </c>
      <c r="J35" s="127" t="s">
        <v>338</v>
      </c>
      <c r="K35" s="127" t="s">
        <v>355</v>
      </c>
      <c r="L35" s="178" t="s">
        <v>369</v>
      </c>
      <c r="M35" s="123"/>
      <c r="N35" s="125"/>
      <c r="O35" s="149" t="s">
        <v>422</v>
      </c>
      <c r="P35" s="127" t="s">
        <v>456</v>
      </c>
      <c r="Q35" s="125"/>
    </row>
    <row r="36" spans="2:17" ht="15.75" customHeight="1" outlineLevel="1">
      <c r="B36" s="282">
        <v>2004</v>
      </c>
      <c r="C36" s="281" t="s">
        <v>283</v>
      </c>
      <c r="D36" s="221" t="s">
        <v>281</v>
      </c>
      <c r="E36" s="209">
        <v>0</v>
      </c>
      <c r="F36" s="203">
        <f>E36*'Прайс-лист'!I3*(1-'Прайс-лист'!$E$3)</f>
        <v>0</v>
      </c>
      <c r="G36" s="205">
        <v>0</v>
      </c>
      <c r="H36" s="204">
        <f t="shared" si="0"/>
        <v>0</v>
      </c>
      <c r="J36" s="127" t="s">
        <v>339</v>
      </c>
      <c r="K36" s="127" t="s">
        <v>356</v>
      </c>
      <c r="L36" s="178" t="s">
        <v>369</v>
      </c>
      <c r="O36" s="149" t="s">
        <v>423</v>
      </c>
      <c r="P36" s="178"/>
      <c r="Q36" s="127"/>
    </row>
    <row r="37" spans="2:17" ht="15.75" customHeight="1" outlineLevel="1">
      <c r="B37" s="289">
        <v>3079</v>
      </c>
      <c r="C37" s="211" t="s">
        <v>426</v>
      </c>
      <c r="D37" s="221" t="s">
        <v>281</v>
      </c>
      <c r="E37" s="209">
        <v>266</v>
      </c>
      <c r="F37" s="203">
        <f>E37*'Прайс-лист'!I3*(1-'Прайс-лист'!$E$3)</f>
        <v>6809.6</v>
      </c>
      <c r="G37" s="205">
        <v>0</v>
      </c>
      <c r="H37" s="204">
        <f t="shared" si="0"/>
        <v>0</v>
      </c>
      <c r="L37" s="178"/>
      <c r="N37" s="181"/>
      <c r="O37" s="149" t="s">
        <v>424</v>
      </c>
      <c r="P37" s="178"/>
      <c r="Q37" s="127"/>
    </row>
    <row r="38" spans="2:17" ht="15.75" customHeight="1" outlineLevel="1">
      <c r="B38" s="289">
        <v>3504</v>
      </c>
      <c r="C38" s="287" t="s">
        <v>335</v>
      </c>
      <c r="D38" s="208" t="s">
        <v>281</v>
      </c>
      <c r="E38" s="209">
        <v>941</v>
      </c>
      <c r="F38" s="203">
        <f>E38*'Прайс-лист'!I3*(1-'Прайс-лист'!$E$3)</f>
        <v>24089.600000000002</v>
      </c>
      <c r="G38" s="205">
        <v>0</v>
      </c>
      <c r="H38" s="204">
        <f t="shared" si="0"/>
        <v>0</v>
      </c>
      <c r="J38" s="74" t="s">
        <v>353</v>
      </c>
      <c r="L38" s="178"/>
      <c r="N38" s="181"/>
      <c r="O38" s="149" t="s">
        <v>425</v>
      </c>
      <c r="P38" s="178"/>
      <c r="Q38" s="127"/>
    </row>
    <row r="39" spans="2:17" ht="15.75" customHeight="1" outlineLevel="1">
      <c r="B39" s="284" t="s">
        <v>395</v>
      </c>
      <c r="C39" s="285" t="s">
        <v>398</v>
      </c>
      <c r="D39" s="208" t="s">
        <v>281</v>
      </c>
      <c r="E39" s="209">
        <v>0</v>
      </c>
      <c r="F39" s="203">
        <f>E39*'Прайс-лист'!I3*(1-'Прайс-лист'!$E$3)</f>
        <v>0</v>
      </c>
      <c r="G39" s="205">
        <v>0</v>
      </c>
      <c r="H39" s="204">
        <f t="shared" si="0"/>
        <v>0</v>
      </c>
      <c r="L39" s="178"/>
      <c r="N39" s="178"/>
      <c r="O39" s="181"/>
      <c r="P39" s="178"/>
    </row>
    <row r="40" spans="2:17" ht="15.75" customHeight="1" outlineLevel="1">
      <c r="B40" s="284">
        <v>2143</v>
      </c>
      <c r="C40" s="211" t="s">
        <v>376</v>
      </c>
      <c r="D40" s="211"/>
      <c r="E40" s="209">
        <v>205</v>
      </c>
      <c r="F40" s="203">
        <f>E40*'Прайс-лист'!I3*(1-'Прайс-лист'!$E$3)</f>
        <v>5248</v>
      </c>
      <c r="G40" s="205">
        <v>0</v>
      </c>
      <c r="H40" s="204">
        <f t="shared" si="0"/>
        <v>0</v>
      </c>
      <c r="N40" s="74"/>
      <c r="O40" s="74" t="s">
        <v>353</v>
      </c>
    </row>
    <row r="41" spans="2:17" ht="15.75" customHeight="1" outlineLevel="1">
      <c r="B41" s="289">
        <v>2563</v>
      </c>
      <c r="C41" s="280" t="s">
        <v>461</v>
      </c>
      <c r="D41" s="280"/>
      <c r="E41" s="209">
        <v>202</v>
      </c>
      <c r="F41" s="203">
        <f>E41*'Прайс-лист'!I3*(1-'Прайс-лист'!$E$3)</f>
        <v>5171.2000000000007</v>
      </c>
      <c r="G41" s="205">
        <v>0</v>
      </c>
      <c r="H41" s="204">
        <f t="shared" si="0"/>
        <v>0</v>
      </c>
    </row>
    <row r="42" spans="2:17" ht="15.75" customHeight="1" outlineLevel="1">
      <c r="C42" s="219" t="s">
        <v>4</v>
      </c>
      <c r="D42" s="219"/>
      <c r="E42" s="219"/>
      <c r="F42" s="219"/>
      <c r="G42" s="219"/>
      <c r="H42" s="219"/>
    </row>
    <row r="43" spans="2:17" ht="15.75" customHeight="1" outlineLevel="1">
      <c r="B43" s="284">
        <v>414601</v>
      </c>
      <c r="C43" s="211" t="s">
        <v>394</v>
      </c>
      <c r="D43" s="211"/>
      <c r="E43" s="212">
        <v>71</v>
      </c>
      <c r="F43" s="203">
        <f>E43*'Прайс-лист'!I3*(1-'Прайс-лист'!$E$3)</f>
        <v>1817.6000000000001</v>
      </c>
      <c r="G43" s="205">
        <v>0</v>
      </c>
      <c r="H43" s="204">
        <f t="shared" ref="H43:H65" si="1">F43*G43</f>
        <v>0</v>
      </c>
    </row>
    <row r="44" spans="2:17" ht="15.75" customHeight="1" outlineLevel="1">
      <c r="B44" s="284">
        <v>2537</v>
      </c>
      <c r="C44" s="211" t="s">
        <v>555</v>
      </c>
      <c r="D44" s="211"/>
      <c r="E44" s="212">
        <v>515</v>
      </c>
      <c r="F44" s="203">
        <f>E44*'Прайс-лист'!I3*(1-'Прайс-лист'!$E$3)</f>
        <v>13184</v>
      </c>
      <c r="G44" s="205">
        <v>0</v>
      </c>
      <c r="H44" s="204">
        <f t="shared" si="1"/>
        <v>0</v>
      </c>
    </row>
    <row r="45" spans="2:17" ht="15.75" customHeight="1" outlineLevel="1">
      <c r="B45" s="284">
        <v>2538</v>
      </c>
      <c r="C45" s="207" t="s">
        <v>573</v>
      </c>
      <c r="D45" s="211"/>
      <c r="E45" s="212">
        <v>1433</v>
      </c>
      <c r="F45" s="203">
        <f>E45*'Прайс-лист'!I3*(1-'Прайс-лист'!$E$3)</f>
        <v>36684.800000000003</v>
      </c>
      <c r="G45" s="205">
        <v>0</v>
      </c>
      <c r="H45" s="204">
        <f t="shared" si="1"/>
        <v>0</v>
      </c>
    </row>
    <row r="46" spans="2:17" ht="15.75" customHeight="1" outlineLevel="1">
      <c r="B46" s="284">
        <v>2539</v>
      </c>
      <c r="C46" s="233" t="s">
        <v>572</v>
      </c>
      <c r="D46" s="211"/>
      <c r="E46" s="212">
        <v>1003</v>
      </c>
      <c r="F46" s="203">
        <f>E46*'Прайс-лист'!I3*(1-'Прайс-лист'!$E$3)</f>
        <v>25676.800000000003</v>
      </c>
      <c r="G46" s="205">
        <v>0</v>
      </c>
      <c r="H46" s="204">
        <f>F46*G46</f>
        <v>0</v>
      </c>
    </row>
    <row r="47" spans="2:17" ht="15.75" customHeight="1" outlineLevel="1">
      <c r="B47" s="284">
        <v>2524</v>
      </c>
      <c r="C47" s="207" t="s">
        <v>373</v>
      </c>
      <c r="D47" s="211"/>
      <c r="E47" s="212">
        <v>399</v>
      </c>
      <c r="F47" s="203">
        <f>E47*'Прайс-лист'!I3*(1-'Прайс-лист'!$E$3)</f>
        <v>10214.400000000001</v>
      </c>
      <c r="G47" s="282">
        <f>G46</f>
        <v>0</v>
      </c>
      <c r="H47" s="204">
        <f>F47*G47</f>
        <v>0</v>
      </c>
    </row>
    <row r="48" spans="2:17" ht="15.75" customHeight="1" outlineLevel="1">
      <c r="B48" s="284">
        <v>2706</v>
      </c>
      <c r="C48" s="207" t="s">
        <v>110</v>
      </c>
      <c r="D48" s="211"/>
      <c r="E48" s="212">
        <v>686</v>
      </c>
      <c r="F48" s="203">
        <f>E48*'Прайс-лист'!I3*(1-'Прайс-лист'!$E$3)</f>
        <v>17561.600000000002</v>
      </c>
      <c r="G48" s="205">
        <v>0</v>
      </c>
      <c r="H48" s="204">
        <f t="shared" si="1"/>
        <v>0</v>
      </c>
    </row>
    <row r="49" spans="2:8" ht="15.75" customHeight="1" outlineLevel="1">
      <c r="B49" s="284">
        <v>2705</v>
      </c>
      <c r="C49" s="207" t="s">
        <v>109</v>
      </c>
      <c r="D49" s="211"/>
      <c r="E49" s="212">
        <v>735</v>
      </c>
      <c r="F49" s="203">
        <f>E49*'Прайс-лист'!I3*(1-'Прайс-лист'!$E$3)</f>
        <v>18816</v>
      </c>
      <c r="G49" s="205">
        <v>0</v>
      </c>
      <c r="H49" s="204">
        <f t="shared" si="1"/>
        <v>0</v>
      </c>
    </row>
    <row r="50" spans="2:8" ht="15.75" customHeight="1" outlineLevel="1">
      <c r="B50" s="284">
        <v>2601</v>
      </c>
      <c r="C50" s="207" t="s">
        <v>83</v>
      </c>
      <c r="D50" s="211"/>
      <c r="E50" s="212">
        <v>101</v>
      </c>
      <c r="F50" s="203">
        <f>E50*'Прайс-лист'!I3*(1-'Прайс-лист'!$E$3)</f>
        <v>2585.6000000000004</v>
      </c>
      <c r="G50" s="205">
        <v>0</v>
      </c>
      <c r="H50" s="204">
        <f>F50*G50</f>
        <v>0</v>
      </c>
    </row>
    <row r="51" spans="2:8" ht="15.75" customHeight="1" outlineLevel="1">
      <c r="B51" s="284">
        <v>2128</v>
      </c>
      <c r="C51" s="207" t="s">
        <v>436</v>
      </c>
      <c r="D51" s="211"/>
      <c r="E51" s="212">
        <v>1735</v>
      </c>
      <c r="F51" s="203">
        <f>E51*'Прайс-лист'!I3*(1-'Прайс-лист'!$E$3)</f>
        <v>44416</v>
      </c>
      <c r="G51" s="205">
        <v>0</v>
      </c>
      <c r="H51" s="204">
        <f t="shared" si="1"/>
        <v>0</v>
      </c>
    </row>
    <row r="52" spans="2:8" ht="15.75" customHeight="1" outlineLevel="1">
      <c r="B52" s="278">
        <v>2426</v>
      </c>
      <c r="C52" s="207" t="s">
        <v>560</v>
      </c>
      <c r="D52" s="207"/>
      <c r="E52" s="212">
        <v>507</v>
      </c>
      <c r="F52" s="203">
        <f>E52*'Прайс-лист'!I3*(1-'Прайс-лист'!$E$3)</f>
        <v>12979.2</v>
      </c>
      <c r="G52" s="205">
        <v>0</v>
      </c>
      <c r="H52" s="204">
        <f t="shared" si="1"/>
        <v>0</v>
      </c>
    </row>
    <row r="53" spans="2:8" ht="15.75" customHeight="1" outlineLevel="1">
      <c r="B53" s="278">
        <v>2350</v>
      </c>
      <c r="C53" s="207" t="s">
        <v>499</v>
      </c>
      <c r="D53" s="207"/>
      <c r="E53" s="212">
        <v>698</v>
      </c>
      <c r="F53" s="203">
        <f>E53*'Прайс-лист'!I3*(1-'Прайс-лист'!$E$3)</f>
        <v>17868.8</v>
      </c>
      <c r="G53" s="205">
        <v>0</v>
      </c>
      <c r="H53" s="204">
        <f t="shared" ref="H53" si="2">F53*G53</f>
        <v>0</v>
      </c>
    </row>
    <row r="54" spans="2:8" ht="15.75" customHeight="1" outlineLevel="1">
      <c r="B54" s="278">
        <v>235001</v>
      </c>
      <c r="C54" s="207" t="s">
        <v>500</v>
      </c>
      <c r="D54" s="207"/>
      <c r="E54" s="212">
        <v>583</v>
      </c>
      <c r="F54" s="203">
        <f>E54*'Прайс-лист'!I3*(1-'Прайс-лист'!$E$3)</f>
        <v>14924.800000000001</v>
      </c>
      <c r="G54" s="205">
        <v>0</v>
      </c>
      <c r="H54" s="204">
        <f t="shared" si="1"/>
        <v>0</v>
      </c>
    </row>
    <row r="55" spans="2:8" ht="15.75" customHeight="1" outlineLevel="1">
      <c r="B55" s="282">
        <v>308001</v>
      </c>
      <c r="C55" s="281" t="s">
        <v>330</v>
      </c>
      <c r="D55" s="281"/>
      <c r="E55" s="209">
        <v>30</v>
      </c>
      <c r="F55" s="203">
        <f>E55*'Прайс-лист'!I3*(1-'Прайс-лист'!$E$3)</f>
        <v>768</v>
      </c>
      <c r="G55" s="282">
        <f>IF(G37*G54,1,0)</f>
        <v>0</v>
      </c>
      <c r="H55" s="204">
        <f>F55*G55</f>
        <v>0</v>
      </c>
    </row>
    <row r="56" spans="2:8" ht="15.75" customHeight="1" outlineLevel="1">
      <c r="B56" s="278">
        <v>2351</v>
      </c>
      <c r="C56" s="207" t="s">
        <v>329</v>
      </c>
      <c r="D56" s="207"/>
      <c r="E56" s="212">
        <v>394</v>
      </c>
      <c r="F56" s="203">
        <f>E56*'Прайс-лист'!I3*(1-'Прайс-лист'!$E$3)</f>
        <v>10086.400000000001</v>
      </c>
      <c r="G56" s="205">
        <v>0</v>
      </c>
      <c r="H56" s="204">
        <f t="shared" si="1"/>
        <v>0</v>
      </c>
    </row>
    <row r="57" spans="2:8" ht="15.75" customHeight="1" outlineLevel="1">
      <c r="B57" s="282">
        <v>308102</v>
      </c>
      <c r="C57" s="281" t="s">
        <v>331</v>
      </c>
      <c r="D57" s="281"/>
      <c r="E57" s="209">
        <v>39</v>
      </c>
      <c r="F57" s="203">
        <f>E57*'Прайс-лист'!I3*(1-'Прайс-лист'!$E$3)</f>
        <v>998.40000000000009</v>
      </c>
      <c r="G57" s="282">
        <f>IF(G37*G56,1,0)</f>
        <v>0</v>
      </c>
      <c r="H57" s="204">
        <f t="shared" si="1"/>
        <v>0</v>
      </c>
    </row>
    <row r="58" spans="2:8" ht="15.75" customHeight="1" outlineLevel="1">
      <c r="B58" s="282">
        <v>2736</v>
      </c>
      <c r="C58" s="281" t="s">
        <v>334</v>
      </c>
      <c r="D58" s="281"/>
      <c r="E58" s="209">
        <v>857</v>
      </c>
      <c r="F58" s="203">
        <f>E58*'Прайс-лист'!I3*(1-'Прайс-лист'!$E$3)</f>
        <v>21939.200000000001</v>
      </c>
      <c r="G58" s="205">
        <v>0</v>
      </c>
      <c r="H58" s="204">
        <f t="shared" si="1"/>
        <v>0</v>
      </c>
    </row>
    <row r="59" spans="2:8" ht="15.75" customHeight="1" outlineLevel="1">
      <c r="B59" s="284">
        <v>2962</v>
      </c>
      <c r="C59" s="211" t="s">
        <v>6</v>
      </c>
      <c r="D59" s="211"/>
      <c r="E59" s="212">
        <v>202</v>
      </c>
      <c r="F59" s="203">
        <f>E59*'Прайс-лист'!I3*(1-'Прайс-лист'!$E$3)</f>
        <v>5171.2000000000007</v>
      </c>
      <c r="G59" s="205">
        <v>0</v>
      </c>
      <c r="H59" s="204">
        <f t="shared" si="1"/>
        <v>0</v>
      </c>
    </row>
    <row r="60" spans="2:8" ht="15.75" customHeight="1" outlineLevel="1">
      <c r="B60" s="284">
        <v>2963</v>
      </c>
      <c r="C60" s="211" t="s">
        <v>67</v>
      </c>
      <c r="D60" s="211"/>
      <c r="E60" s="212">
        <v>247</v>
      </c>
      <c r="F60" s="203">
        <f>E60*'Прайс-лист'!I3*(1-'Прайс-лист'!$E$3)</f>
        <v>6323.2000000000007</v>
      </c>
      <c r="G60" s="205">
        <v>0</v>
      </c>
      <c r="H60" s="204">
        <f t="shared" si="1"/>
        <v>0</v>
      </c>
    </row>
    <row r="61" spans="2:8" ht="15.75" customHeight="1" outlineLevel="1">
      <c r="B61" s="284">
        <v>7000</v>
      </c>
      <c r="C61" s="211" t="s">
        <v>8</v>
      </c>
      <c r="D61" s="211"/>
      <c r="E61" s="212">
        <v>640</v>
      </c>
      <c r="F61" s="203">
        <f>E61*'Прайс-лист'!I3*(1-'Прайс-лист'!$E$3)</f>
        <v>16384</v>
      </c>
      <c r="G61" s="205">
        <v>0</v>
      </c>
      <c r="H61" s="204">
        <f t="shared" si="1"/>
        <v>0</v>
      </c>
    </row>
    <row r="62" spans="2:8" ht="15.75" customHeight="1" outlineLevel="1">
      <c r="B62" s="284">
        <v>7001</v>
      </c>
      <c r="C62" s="211" t="s">
        <v>332</v>
      </c>
      <c r="D62" s="211"/>
      <c r="E62" s="212">
        <v>157</v>
      </c>
      <c r="F62" s="203">
        <f>E62*'Прайс-лист'!I3*(1-'Прайс-лист'!$E$3)</f>
        <v>4019.2000000000003</v>
      </c>
      <c r="G62" s="205">
        <v>0</v>
      </c>
      <c r="H62" s="204">
        <f t="shared" si="1"/>
        <v>0</v>
      </c>
    </row>
    <row r="63" spans="2:8" ht="15.75" customHeight="1" outlineLevel="1">
      <c r="B63" s="284">
        <v>7003</v>
      </c>
      <c r="C63" s="211" t="s">
        <v>350</v>
      </c>
      <c r="D63" s="211"/>
      <c r="E63" s="212">
        <v>98</v>
      </c>
      <c r="F63" s="203">
        <f>E63*'Прайс-лист'!I3*(1-'Прайс-лист'!$E$3)</f>
        <v>2508.8000000000002</v>
      </c>
      <c r="G63" s="205">
        <v>0</v>
      </c>
      <c r="H63" s="204">
        <f t="shared" si="1"/>
        <v>0</v>
      </c>
    </row>
    <row r="64" spans="2:8" ht="15.75" customHeight="1" outlineLevel="1">
      <c r="B64" s="284">
        <v>7002</v>
      </c>
      <c r="C64" s="211" t="s">
        <v>375</v>
      </c>
      <c r="D64" s="211"/>
      <c r="E64" s="212">
        <v>260</v>
      </c>
      <c r="F64" s="203">
        <f>E64*'Прайс-лист'!I3*(1-'Прайс-лист'!$E$3)</f>
        <v>6656</v>
      </c>
      <c r="G64" s="205">
        <v>0</v>
      </c>
      <c r="H64" s="204">
        <f t="shared" si="1"/>
        <v>0</v>
      </c>
    </row>
    <row r="65" spans="2:8" ht="15.75" customHeight="1" outlineLevel="1">
      <c r="B65" s="278">
        <v>239501</v>
      </c>
      <c r="C65" s="207" t="s">
        <v>474</v>
      </c>
      <c r="D65" s="207"/>
      <c r="E65" s="212">
        <v>1210</v>
      </c>
      <c r="F65" s="203">
        <f>E65*'Прайс-лист'!I3*(1-'Прайс-лист'!$E$3)</f>
        <v>30976</v>
      </c>
      <c r="G65" s="205">
        <v>0</v>
      </c>
      <c r="H65" s="204">
        <f t="shared" si="1"/>
        <v>0</v>
      </c>
    </row>
    <row r="66" spans="2:8" ht="15.75" customHeight="1">
      <c r="B66" s="3"/>
      <c r="C66" s="290"/>
      <c r="D66" s="290"/>
      <c r="E66" s="96"/>
      <c r="F66" s="1"/>
      <c r="G66" s="17" t="s">
        <v>9</v>
      </c>
      <c r="H66" s="95">
        <f>SUM(H27:H65)</f>
        <v>426188.80000000005</v>
      </c>
    </row>
  </sheetData>
  <sortState ref="A35:H55">
    <sortCondition ref="A35"/>
  </sortState>
  <mergeCells count="46">
    <mergeCell ref="C15:D15"/>
    <mergeCell ref="C18:D18"/>
    <mergeCell ref="C24:D24"/>
    <mergeCell ref="R2:S2"/>
    <mergeCell ref="C23:D23"/>
    <mergeCell ref="C22:D22"/>
    <mergeCell ref="C19:D19"/>
    <mergeCell ref="C20:D20"/>
    <mergeCell ref="C21:D21"/>
    <mergeCell ref="C16:D16"/>
    <mergeCell ref="C17:D17"/>
    <mergeCell ref="C10:D10"/>
    <mergeCell ref="C11:D11"/>
    <mergeCell ref="C12:D12"/>
    <mergeCell ref="C13:D13"/>
    <mergeCell ref="C14:D14"/>
    <mergeCell ref="C9:D9"/>
    <mergeCell ref="C6:D6"/>
    <mergeCell ref="C7:D7"/>
    <mergeCell ref="C8:D8"/>
    <mergeCell ref="B2:H2"/>
    <mergeCell ref="B3:H3"/>
    <mergeCell ref="C4:D4"/>
    <mergeCell ref="C5:D5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F24:H24"/>
    <mergeCell ref="F19:H19"/>
    <mergeCell ref="F20:H20"/>
    <mergeCell ref="F21:H21"/>
    <mergeCell ref="F22:H22"/>
    <mergeCell ref="F23:H23"/>
  </mergeCells>
  <dataValidations count="8">
    <dataValidation type="list" allowBlank="1" showInputMessage="1" showErrorMessage="1" sqref="D38">
      <formula1>$P$31:$P$35</formula1>
    </dataValidation>
    <dataValidation type="list" allowBlank="1" showInputMessage="1" showErrorMessage="1" sqref="D39">
      <formula1>$Q$31:$Q$33</formula1>
    </dataValidation>
    <dataValidation type="list" allowBlank="1" showInputMessage="1" showErrorMessage="1" sqref="D36">
      <formula1>$N$31:$N$33</formula1>
    </dataValidation>
    <dataValidation type="list" allowBlank="1" showInputMessage="1" showErrorMessage="1" sqref="D37">
      <formula1>$O$31:$O$40</formula1>
    </dataValidation>
    <dataValidation type="list" allowBlank="1" showInputMessage="1" showErrorMessage="1" sqref="D31">
      <formula1>$J$31:$J$38</formula1>
    </dataValidation>
    <dataValidation type="list" allowBlank="1" showInputMessage="1" showErrorMessage="1" sqref="D32">
      <formula1>$K$31:$K$36</formula1>
    </dataValidation>
    <dataValidation type="list" allowBlank="1" showInputMessage="1" showErrorMessage="1" sqref="D34">
      <formula1>$L$31:$L$34</formula1>
    </dataValidation>
    <dataValidation type="list" allowBlank="1" showInputMessage="1" showErrorMessage="1" sqref="D35">
      <formula1>$M$31:$M$34</formula1>
    </dataValidation>
  </dataValidations>
  <hyperlinks>
    <hyperlink ref="R2:S2" location="'Прайс-лист'!A1" display="на главную"/>
  </hyperlinks>
  <pageMargins left="0.23622047244094491" right="0.23622047244094491" top="0.35433070866141736" bottom="0.15748031496062992" header="0.31496062992125984" footer="0.31496062992125984"/>
  <pageSetup paperSize="9" scale="60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7030A0"/>
  </sheetPr>
  <dimension ref="A2:L30"/>
  <sheetViews>
    <sheetView showGridLines="0" zoomScale="80" zoomScaleNormal="80" workbookViewId="0">
      <selection activeCell="H14" sqref="H14:I14"/>
    </sheetView>
  </sheetViews>
  <sheetFormatPr defaultColWidth="19.140625" defaultRowHeight="15.75" customHeight="1"/>
  <cols>
    <col min="1" max="1" width="6.140625" style="118" customWidth="1"/>
    <col min="2" max="12" width="27.7109375" customWidth="1"/>
  </cols>
  <sheetData>
    <row r="2" spans="1:12" ht="31.5">
      <c r="B2" s="345" t="s">
        <v>528</v>
      </c>
      <c r="C2" s="345"/>
      <c r="D2" s="345"/>
      <c r="E2" s="345"/>
      <c r="F2" s="345"/>
      <c r="G2" s="345"/>
      <c r="H2" s="345"/>
      <c r="I2" s="345"/>
      <c r="J2" s="345"/>
      <c r="K2" s="345"/>
    </row>
    <row r="3" spans="1:12" ht="147.75" customHeight="1"/>
    <row r="4" spans="1:12" ht="32.25" customHeight="1">
      <c r="B4" s="147" t="s">
        <v>529</v>
      </c>
      <c r="C4" s="122" t="s">
        <v>530</v>
      </c>
      <c r="D4" s="122" t="s">
        <v>531</v>
      </c>
      <c r="E4" s="122" t="s">
        <v>532</v>
      </c>
      <c r="F4" s="122" t="s">
        <v>533</v>
      </c>
      <c r="G4" s="122" t="s">
        <v>534</v>
      </c>
      <c r="H4" s="122" t="s">
        <v>322</v>
      </c>
      <c r="I4" s="122" t="s">
        <v>323</v>
      </c>
      <c r="J4" s="166"/>
      <c r="K4" s="167"/>
    </row>
    <row r="5" spans="1:12" s="27" customFormat="1" ht="15.75" customHeight="1">
      <c r="A5" s="119"/>
      <c r="B5" s="27" t="s">
        <v>535</v>
      </c>
      <c r="C5" s="27" t="s">
        <v>536</v>
      </c>
      <c r="D5" s="27" t="s">
        <v>537</v>
      </c>
      <c r="E5" s="27" t="s">
        <v>535</v>
      </c>
      <c r="F5" s="27" t="s">
        <v>537</v>
      </c>
      <c r="G5" s="27" t="s">
        <v>538</v>
      </c>
      <c r="H5" s="27" t="s">
        <v>536</v>
      </c>
      <c r="I5" s="27" t="s">
        <v>536</v>
      </c>
    </row>
    <row r="6" spans="1:12" s="27" customFormat="1" ht="15.75" customHeight="1">
      <c r="A6" s="119"/>
    </row>
    <row r="7" spans="1:12" s="27" customFormat="1" ht="52.5" customHeight="1">
      <c r="A7" s="119"/>
      <c r="B7" s="312" t="s">
        <v>416</v>
      </c>
      <c r="C7" s="346"/>
    </row>
    <row r="8" spans="1:12" s="27" customFormat="1" ht="15.75" customHeight="1">
      <c r="A8" s="119"/>
    </row>
    <row r="9" spans="1:12" s="27" customFormat="1" ht="31.5">
      <c r="A9" s="118"/>
      <c r="B9" s="345" t="s">
        <v>539</v>
      </c>
      <c r="C9" s="345"/>
      <c r="D9" s="345"/>
      <c r="E9" s="345"/>
      <c r="F9" s="345"/>
      <c r="G9" s="345"/>
      <c r="H9" s="345"/>
      <c r="I9" s="345"/>
      <c r="J9" s="345"/>
      <c r="K9" s="345"/>
      <c r="L9"/>
    </row>
    <row r="10" spans="1:12" s="27" customFormat="1" ht="147.75" customHeight="1">
      <c r="A10" s="118"/>
      <c r="B10"/>
      <c r="C10"/>
      <c r="D10"/>
      <c r="E10"/>
      <c r="F10"/>
      <c r="G10"/>
      <c r="H10"/>
      <c r="I10"/>
      <c r="J10"/>
      <c r="K10"/>
    </row>
    <row r="11" spans="1:12" s="170" customFormat="1" ht="15">
      <c r="A11" s="148"/>
      <c r="B11" s="168" t="s">
        <v>540</v>
      </c>
      <c r="C11" s="168" t="s">
        <v>541</v>
      </c>
      <c r="D11" s="169" t="s">
        <v>561</v>
      </c>
      <c r="E11" s="169" t="s">
        <v>562</v>
      </c>
      <c r="F11" s="168" t="s">
        <v>542</v>
      </c>
      <c r="G11" s="169" t="s">
        <v>543</v>
      </c>
      <c r="H11" s="122" t="s">
        <v>544</v>
      </c>
      <c r="I11" s="169" t="s">
        <v>552</v>
      </c>
      <c r="J11" s="146"/>
      <c r="K11" s="171"/>
    </row>
    <row r="12" spans="1:12" s="170" customFormat="1" ht="15">
      <c r="A12" s="119"/>
      <c r="B12" s="172" t="s">
        <v>545</v>
      </c>
      <c r="C12" s="172" t="s">
        <v>546</v>
      </c>
      <c r="D12" s="172" t="s">
        <v>545</v>
      </c>
      <c r="E12" s="173" t="s">
        <v>547</v>
      </c>
      <c r="F12" s="173" t="s">
        <v>547</v>
      </c>
      <c r="G12" s="173" t="s">
        <v>546</v>
      </c>
      <c r="H12" s="146">
        <v>866</v>
      </c>
      <c r="J12" s="146"/>
      <c r="K12" s="171"/>
    </row>
    <row r="13" spans="1:12" s="170" customFormat="1" ht="15">
      <c r="A13" s="148"/>
      <c r="B13" s="172"/>
      <c r="C13" s="172"/>
      <c r="D13" s="173"/>
      <c r="E13" s="173"/>
      <c r="F13" s="172"/>
      <c r="G13" s="146"/>
      <c r="H13" s="146"/>
      <c r="J13" s="146"/>
      <c r="K13" s="171"/>
    </row>
    <row r="14" spans="1:12" s="27" customFormat="1" ht="146.25" customHeight="1">
      <c r="B14" s="347" t="s">
        <v>548</v>
      </c>
      <c r="C14" s="347"/>
      <c r="D14" s="348" t="s">
        <v>549</v>
      </c>
      <c r="E14" s="348"/>
      <c r="F14" s="347" t="s">
        <v>550</v>
      </c>
      <c r="G14" s="347"/>
      <c r="H14" s="347" t="s">
        <v>551</v>
      </c>
      <c r="I14" s="347"/>
    </row>
    <row r="15" spans="1:12" s="27" customFormat="1" ht="15">
      <c r="A15" s="119"/>
    </row>
    <row r="16" spans="1:12" s="27" customFormat="1" ht="31.5">
      <c r="B16" s="345" t="s">
        <v>318</v>
      </c>
      <c r="C16" s="345"/>
      <c r="D16" s="345"/>
      <c r="E16" s="345"/>
      <c r="F16" s="345"/>
      <c r="G16" s="345"/>
      <c r="H16" s="345"/>
      <c r="I16" s="345"/>
      <c r="J16" s="345"/>
      <c r="K16" s="345"/>
    </row>
    <row r="17" spans="1:11" ht="147.75" customHeight="1"/>
    <row r="18" spans="1:11" s="27" customFormat="1" ht="15.75" customHeight="1">
      <c r="A18" s="119"/>
      <c r="B18" s="120" t="s">
        <v>328</v>
      </c>
      <c r="C18" s="121" t="s">
        <v>320</v>
      </c>
      <c r="D18" s="121" t="s">
        <v>412</v>
      </c>
      <c r="E18" s="121" t="s">
        <v>411</v>
      </c>
      <c r="F18" s="121" t="s">
        <v>321</v>
      </c>
      <c r="G18" s="121" t="s">
        <v>324</v>
      </c>
    </row>
    <row r="19" spans="1:11" s="27" customFormat="1" ht="15.75" customHeight="1">
      <c r="A19" s="119"/>
      <c r="B19" s="120"/>
      <c r="C19" s="121"/>
      <c r="D19" s="121"/>
      <c r="E19" s="121"/>
      <c r="F19" s="121"/>
    </row>
    <row r="20" spans="1:11" s="27" customFormat="1" ht="31.5">
      <c r="B20" s="345" t="s">
        <v>319</v>
      </c>
      <c r="C20" s="345"/>
      <c r="D20" s="345"/>
      <c r="E20" s="345"/>
      <c r="F20" s="345"/>
      <c r="G20" s="345"/>
      <c r="H20" s="345"/>
      <c r="I20" s="345"/>
      <c r="J20" s="345"/>
      <c r="K20" s="345"/>
    </row>
    <row r="21" spans="1:11" ht="147.75" customHeight="1">
      <c r="A21" s="119"/>
    </row>
    <row r="22" spans="1:11" s="27" customFormat="1" ht="35.25" customHeight="1">
      <c r="A22" s="119"/>
      <c r="B22" s="146" t="s">
        <v>402</v>
      </c>
      <c r="C22" s="146" t="s">
        <v>403</v>
      </c>
      <c r="D22" s="122" t="s">
        <v>409</v>
      </c>
      <c r="E22" s="122" t="s">
        <v>410</v>
      </c>
      <c r="F22" s="122" t="s">
        <v>404</v>
      </c>
      <c r="G22" s="122" t="s">
        <v>405</v>
      </c>
      <c r="H22" s="122" t="s">
        <v>406</v>
      </c>
      <c r="I22" s="169" t="s">
        <v>554</v>
      </c>
      <c r="J22" s="122" t="s">
        <v>407</v>
      </c>
      <c r="K22" s="122" t="s">
        <v>408</v>
      </c>
    </row>
    <row r="23" spans="1:11" s="27" customFormat="1" ht="15.75" customHeight="1"/>
    <row r="24" spans="1:11" s="27" customFormat="1" ht="31.5">
      <c r="B24" s="345" t="s">
        <v>335</v>
      </c>
      <c r="C24" s="345"/>
      <c r="D24" s="345"/>
      <c r="E24" s="345"/>
      <c r="F24" s="345"/>
      <c r="G24" s="345"/>
      <c r="H24" s="345"/>
      <c r="I24" s="345"/>
      <c r="J24" s="345"/>
      <c r="K24" s="345"/>
    </row>
    <row r="25" spans="1:11" ht="147.75" customHeight="1"/>
    <row r="26" spans="1:11" s="27" customFormat="1" ht="30">
      <c r="A26" s="119"/>
      <c r="B26" s="145" t="s">
        <v>415</v>
      </c>
      <c r="C26" s="145" t="s">
        <v>414</v>
      </c>
      <c r="D26" s="145" t="s">
        <v>413</v>
      </c>
      <c r="E26" s="145" t="s">
        <v>457</v>
      </c>
      <c r="F26" s="121"/>
    </row>
    <row r="27" spans="1:11" s="27" customFormat="1" ht="15"/>
    <row r="28" spans="1:11" ht="31.5">
      <c r="B28" s="345" t="s">
        <v>438</v>
      </c>
      <c r="C28" s="345"/>
      <c r="D28" s="345"/>
      <c r="E28" s="345"/>
      <c r="F28" s="345"/>
      <c r="G28" s="345"/>
      <c r="H28" s="345"/>
      <c r="I28" s="345"/>
      <c r="J28" s="345"/>
      <c r="K28" s="345"/>
    </row>
    <row r="29" spans="1:11" ht="147.75" customHeight="1">
      <c r="A29" s="119"/>
    </row>
    <row r="30" spans="1:11" ht="15.75" customHeight="1">
      <c r="B30" s="120" t="s">
        <v>440</v>
      </c>
      <c r="C30" s="120" t="s">
        <v>441</v>
      </c>
      <c r="D30" s="121" t="s">
        <v>439</v>
      </c>
      <c r="E30" s="145"/>
      <c r="F30" s="121"/>
      <c r="G30" s="27"/>
      <c r="H30" s="27"/>
      <c r="I30" s="27"/>
      <c r="J30" s="27"/>
      <c r="K30" s="27"/>
    </row>
  </sheetData>
  <mergeCells count="11">
    <mergeCell ref="B16:K16"/>
    <mergeCell ref="B20:K20"/>
    <mergeCell ref="B24:K24"/>
    <mergeCell ref="B28:K28"/>
    <mergeCell ref="B2:K2"/>
    <mergeCell ref="B7:C7"/>
    <mergeCell ref="B9:K9"/>
    <mergeCell ref="B14:C14"/>
    <mergeCell ref="D14:E14"/>
    <mergeCell ref="F14:G14"/>
    <mergeCell ref="H14:I14"/>
  </mergeCells>
  <pageMargins left="0.19685039370078741" right="0.19685039370078741" top="0.74803149606299213" bottom="0.74803149606299213" header="0.31496062992125984" footer="0.31496062992125984"/>
  <pageSetup paperSize="9" scale="45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B2:U59"/>
  <sheetViews>
    <sheetView showGridLines="0" zoomScaleNormal="100" workbookViewId="0">
      <pane ySplit="2" topLeftCell="A3" activePane="bottomLeft" state="frozen"/>
      <selection pane="bottomLeft" activeCell="C45" sqref="C45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1.855468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0" width="15.7109375" style="178" hidden="1" customWidth="1" outlineLevel="1"/>
    <col min="11" max="17" width="15.7109375" style="66" hidden="1" customWidth="1" outlineLevel="1"/>
    <col min="18" max="19" width="15.7109375" style="178" hidden="1" customWidth="1" outlineLevel="1"/>
    <col min="20" max="20" width="9.140625" style="178" collapsed="1"/>
    <col min="21" max="16384" width="9.140625" style="178"/>
  </cols>
  <sheetData>
    <row r="2" spans="2:21" ht="15.75" customHeight="1">
      <c r="B2" s="322" t="s">
        <v>299</v>
      </c>
      <c r="C2" s="322"/>
      <c r="D2" s="322"/>
      <c r="E2" s="322"/>
      <c r="F2" s="322"/>
      <c r="G2" s="322"/>
      <c r="H2" s="322"/>
      <c r="T2" s="321" t="s">
        <v>430</v>
      </c>
      <c r="U2" s="321"/>
    </row>
    <row r="3" spans="2:21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21" ht="15.75" hidden="1" customHeight="1" outlineLevel="1">
      <c r="B4" s="187"/>
      <c r="C4" s="325" t="s">
        <v>16</v>
      </c>
      <c r="D4" s="325"/>
      <c r="E4" s="188"/>
      <c r="F4" s="320">
        <v>500</v>
      </c>
      <c r="G4" s="320"/>
      <c r="H4" s="320"/>
    </row>
    <row r="5" spans="2:21" ht="15.75" hidden="1" customHeight="1" outlineLevel="1">
      <c r="B5" s="187"/>
      <c r="C5" s="325" t="s">
        <v>17</v>
      </c>
      <c r="D5" s="325"/>
      <c r="E5" s="188"/>
      <c r="F5" s="320">
        <v>332</v>
      </c>
      <c r="G5" s="320"/>
      <c r="H5" s="320"/>
    </row>
    <row r="6" spans="2:21" ht="15.75" hidden="1" customHeight="1" outlineLevel="1">
      <c r="B6" s="187"/>
      <c r="C6" s="325" t="s">
        <v>18</v>
      </c>
      <c r="D6" s="325"/>
      <c r="E6" s="188"/>
      <c r="F6" s="320">
        <v>230</v>
      </c>
      <c r="G6" s="320"/>
      <c r="H6" s="320"/>
    </row>
    <row r="7" spans="2:21" ht="15.75" hidden="1" customHeight="1" outlineLevel="1">
      <c r="B7" s="187"/>
      <c r="C7" s="325" t="s">
        <v>19</v>
      </c>
      <c r="D7" s="325"/>
      <c r="E7" s="188"/>
      <c r="F7" s="320">
        <v>128</v>
      </c>
      <c r="G7" s="320"/>
      <c r="H7" s="320"/>
    </row>
    <row r="8" spans="2:21" ht="15.75" hidden="1" customHeight="1" outlineLevel="1">
      <c r="B8" s="187"/>
      <c r="C8" s="325" t="s">
        <v>20</v>
      </c>
      <c r="D8" s="325"/>
      <c r="E8" s="188"/>
      <c r="F8" s="320" t="s">
        <v>173</v>
      </c>
      <c r="G8" s="320"/>
      <c r="H8" s="320"/>
    </row>
    <row r="9" spans="2:21" ht="15.75" hidden="1" customHeight="1" outlineLevel="1">
      <c r="B9" s="187"/>
      <c r="C9" s="325" t="s">
        <v>36</v>
      </c>
      <c r="D9" s="325"/>
      <c r="E9" s="188"/>
      <c r="F9" s="320">
        <v>435</v>
      </c>
      <c r="G9" s="320"/>
      <c r="H9" s="320"/>
    </row>
    <row r="10" spans="2:21" ht="15.75" hidden="1" customHeight="1" outlineLevel="1">
      <c r="B10" s="187"/>
      <c r="C10" s="325" t="s">
        <v>21</v>
      </c>
      <c r="D10" s="325"/>
      <c r="E10" s="188"/>
      <c r="F10" s="320">
        <v>800</v>
      </c>
      <c r="G10" s="320"/>
      <c r="H10" s="320"/>
    </row>
    <row r="11" spans="2:21" ht="15.75" hidden="1" customHeight="1" outlineLevel="1">
      <c r="B11" s="187"/>
      <c r="C11" s="325" t="s">
        <v>22</v>
      </c>
      <c r="D11" s="325"/>
      <c r="E11" s="188"/>
      <c r="F11" s="320">
        <v>8</v>
      </c>
      <c r="G11" s="320"/>
      <c r="H11" s="320"/>
    </row>
    <row r="12" spans="2:21" ht="15.75" hidden="1" customHeight="1" outlineLevel="1">
      <c r="B12" s="187"/>
      <c r="C12" s="325" t="s">
        <v>23</v>
      </c>
      <c r="D12" s="325"/>
      <c r="E12" s="188"/>
      <c r="F12" s="320">
        <v>5</v>
      </c>
      <c r="G12" s="320"/>
      <c r="H12" s="320"/>
    </row>
    <row r="13" spans="2:21" ht="15.75" hidden="1" customHeight="1" outlineLevel="1">
      <c r="B13" s="187"/>
      <c r="C13" s="325" t="s">
        <v>175</v>
      </c>
      <c r="D13" s="325"/>
      <c r="E13" s="188"/>
      <c r="F13" s="320">
        <v>70</v>
      </c>
      <c r="G13" s="320"/>
      <c r="H13" s="320"/>
    </row>
    <row r="14" spans="2:21" ht="15.75" hidden="1" customHeight="1" outlineLevel="1">
      <c r="B14" s="187"/>
      <c r="C14" s="325" t="s">
        <v>24</v>
      </c>
      <c r="D14" s="325"/>
      <c r="E14" s="188"/>
      <c r="F14" s="320">
        <v>90</v>
      </c>
      <c r="G14" s="320"/>
      <c r="H14" s="320"/>
    </row>
    <row r="15" spans="2:21" ht="15.75" hidden="1" customHeight="1" outlineLevel="1">
      <c r="B15" s="187"/>
      <c r="C15" s="325" t="s">
        <v>25</v>
      </c>
      <c r="D15" s="325"/>
      <c r="E15" s="188"/>
      <c r="F15" s="320">
        <v>115</v>
      </c>
      <c r="G15" s="320"/>
      <c r="H15" s="320"/>
    </row>
    <row r="16" spans="2:21" ht="15.75" hidden="1" customHeight="1" outlineLevel="1">
      <c r="B16" s="187"/>
      <c r="C16" s="325" t="s">
        <v>26</v>
      </c>
      <c r="D16" s="325"/>
      <c r="E16" s="188"/>
      <c r="F16" s="320">
        <v>200</v>
      </c>
      <c r="G16" s="320"/>
      <c r="H16" s="320"/>
    </row>
    <row r="17" spans="2:19" ht="15.75" hidden="1" customHeight="1" outlineLevel="1">
      <c r="B17" s="187"/>
      <c r="C17" s="325" t="s">
        <v>27</v>
      </c>
      <c r="D17" s="325"/>
      <c r="E17" s="188"/>
      <c r="F17" s="320">
        <v>508</v>
      </c>
      <c r="G17" s="320"/>
      <c r="H17" s="320"/>
    </row>
    <row r="18" spans="2:19" ht="15.75" hidden="1" customHeight="1" outlineLevel="1">
      <c r="B18" s="187"/>
      <c r="C18" s="325" t="s">
        <v>28</v>
      </c>
      <c r="D18" s="325"/>
      <c r="E18" s="188"/>
      <c r="F18" s="320" t="s">
        <v>174</v>
      </c>
      <c r="G18" s="320"/>
      <c r="H18" s="320"/>
    </row>
    <row r="19" spans="2:19" ht="15.75" hidden="1" customHeight="1" outlineLevel="1">
      <c r="B19" s="187"/>
      <c r="C19" s="325" t="s">
        <v>30</v>
      </c>
      <c r="D19" s="325"/>
      <c r="E19" s="188"/>
      <c r="F19" s="320" t="s">
        <v>31</v>
      </c>
      <c r="G19" s="320"/>
      <c r="H19" s="320"/>
    </row>
    <row r="20" spans="2:19" ht="15.75" hidden="1" customHeight="1" outlineLevel="1">
      <c r="B20" s="187"/>
      <c r="C20" s="325" t="s">
        <v>37</v>
      </c>
      <c r="D20" s="325"/>
      <c r="E20" s="188"/>
      <c r="F20" s="320" t="s">
        <v>49</v>
      </c>
      <c r="G20" s="320"/>
      <c r="H20" s="320"/>
    </row>
    <row r="21" spans="2:19" ht="15.75" hidden="1" customHeight="1" outlineLevel="1">
      <c r="B21" s="187"/>
      <c r="C21" s="324" t="s">
        <v>159</v>
      </c>
      <c r="D21" s="324"/>
      <c r="E21" s="188"/>
      <c r="F21" s="320" t="s">
        <v>294</v>
      </c>
      <c r="G21" s="320"/>
      <c r="H21" s="320"/>
    </row>
    <row r="22" spans="2:19" ht="15.75" hidden="1" customHeight="1" outlineLevel="1">
      <c r="B22" s="187"/>
      <c r="C22" s="324" t="s">
        <v>160</v>
      </c>
      <c r="D22" s="324"/>
      <c r="E22" s="188"/>
      <c r="F22" s="320" t="s">
        <v>295</v>
      </c>
      <c r="G22" s="320"/>
      <c r="H22" s="320"/>
    </row>
    <row r="23" spans="2:19" ht="15.75" hidden="1" customHeight="1" outlineLevel="1">
      <c r="B23" s="187"/>
      <c r="C23" s="324" t="s">
        <v>35</v>
      </c>
      <c r="D23" s="324"/>
      <c r="E23" s="188"/>
      <c r="F23" s="320">
        <v>550</v>
      </c>
      <c r="G23" s="320"/>
      <c r="H23" s="320"/>
    </row>
    <row r="24" spans="2:19" ht="15.75" customHeight="1" collapsed="1">
      <c r="B24" s="215"/>
      <c r="C24" s="216"/>
      <c r="D24" s="216"/>
      <c r="E24" s="217"/>
      <c r="F24" s="216"/>
      <c r="G24" s="216"/>
      <c r="H24" s="218"/>
    </row>
    <row r="25" spans="2:19" ht="15.75" customHeight="1" outlineLevel="1">
      <c r="B25" s="227" t="s">
        <v>39</v>
      </c>
      <c r="C25" s="228" t="s">
        <v>44</v>
      </c>
      <c r="D25" s="228"/>
      <c r="E25" s="229" t="s">
        <v>1</v>
      </c>
      <c r="F25" s="228" t="s">
        <v>1</v>
      </c>
      <c r="G25" s="228" t="s">
        <v>40</v>
      </c>
      <c r="H25" s="230" t="s">
        <v>41</v>
      </c>
    </row>
    <row r="26" spans="2:19" ht="15.75" customHeight="1" outlineLevel="1">
      <c r="B26" s="289">
        <v>1180</v>
      </c>
      <c r="C26" s="280" t="s">
        <v>149</v>
      </c>
      <c r="D26" s="280"/>
      <c r="E26" s="202">
        <v>12306</v>
      </c>
      <c r="F26" s="203">
        <f>E26*'Прайс-лист'!I3*(1-'Прайс-лист'!$E$3)</f>
        <v>315033.60000000003</v>
      </c>
      <c r="G26" s="289"/>
      <c r="H26" s="204">
        <f>F26</f>
        <v>315033.60000000003</v>
      </c>
    </row>
    <row r="27" spans="2:19" ht="15.75" hidden="1" customHeight="1" outlineLevel="2">
      <c r="B27" s="214"/>
      <c r="C27" s="17" t="s">
        <v>343</v>
      </c>
      <c r="D27" s="17"/>
      <c r="E27" s="17"/>
      <c r="F27" s="17"/>
      <c r="G27" s="17"/>
      <c r="H27" s="17"/>
    </row>
    <row r="28" spans="2:19" ht="360.75" hidden="1" customHeight="1" outlineLevel="2">
      <c r="B28" s="206"/>
      <c r="C28" s="319" t="s">
        <v>580</v>
      </c>
      <c r="D28" s="319"/>
      <c r="E28" s="319"/>
      <c r="F28" s="319"/>
      <c r="G28" s="319"/>
      <c r="H28" s="319"/>
    </row>
    <row r="29" spans="2:19" ht="15.75" customHeight="1" outlineLevel="1" collapsed="1">
      <c r="C29" s="17" t="s">
        <v>381</v>
      </c>
      <c r="D29" s="17"/>
      <c r="E29" s="17"/>
      <c r="F29" s="17"/>
      <c r="G29" s="17"/>
      <c r="H29" s="17"/>
    </row>
    <row r="30" spans="2:19" ht="15.75" customHeight="1" outlineLevel="1">
      <c r="B30" s="284">
        <v>2483</v>
      </c>
      <c r="C30" s="211" t="s">
        <v>3</v>
      </c>
      <c r="D30" s="208" t="s">
        <v>281</v>
      </c>
      <c r="E30" s="209">
        <v>451</v>
      </c>
      <c r="F30" s="203">
        <f>E30*'Прайс-лист'!I3*(1-'Прайс-лист'!$E$3)</f>
        <v>11545.6</v>
      </c>
      <c r="G30" s="205">
        <v>0</v>
      </c>
      <c r="H30" s="204">
        <f t="shared" ref="H30:H39" si="0">F30*G30</f>
        <v>0</v>
      </c>
      <c r="J30" s="123" t="s">
        <v>281</v>
      </c>
      <c r="K30" s="123" t="s">
        <v>281</v>
      </c>
      <c r="L30" s="123" t="s">
        <v>281</v>
      </c>
      <c r="M30" s="123" t="s">
        <v>281</v>
      </c>
      <c r="N30" s="123" t="s">
        <v>281</v>
      </c>
      <c r="O30" s="123" t="s">
        <v>281</v>
      </c>
      <c r="P30" s="123" t="s">
        <v>281</v>
      </c>
      <c r="Q30" s="123" t="s">
        <v>281</v>
      </c>
      <c r="R30" s="123" t="s">
        <v>281</v>
      </c>
      <c r="S30" s="123" t="s">
        <v>281</v>
      </c>
    </row>
    <row r="31" spans="2:19" ht="15.75" customHeight="1" outlineLevel="1">
      <c r="B31" s="278">
        <v>2484</v>
      </c>
      <c r="C31" s="207" t="s">
        <v>108</v>
      </c>
      <c r="D31" s="210" t="s">
        <v>281</v>
      </c>
      <c r="E31" s="209">
        <v>181</v>
      </c>
      <c r="F31" s="203">
        <f>E31*'Прайс-лист'!I3*(1-'Прайс-лист'!$E$3)</f>
        <v>4633.6000000000004</v>
      </c>
      <c r="G31" s="205">
        <v>0</v>
      </c>
      <c r="H31" s="204">
        <f t="shared" si="0"/>
        <v>0</v>
      </c>
      <c r="J31" s="125" t="s">
        <v>337</v>
      </c>
      <c r="K31" s="125" t="s">
        <v>354</v>
      </c>
      <c r="L31" s="127" t="s">
        <v>478</v>
      </c>
      <c r="M31" s="123" t="s">
        <v>339</v>
      </c>
      <c r="N31" s="127" t="s">
        <v>563</v>
      </c>
      <c r="O31" s="127" t="s">
        <v>466</v>
      </c>
      <c r="P31" s="149" t="s">
        <v>417</v>
      </c>
      <c r="Q31" s="149" t="s">
        <v>419</v>
      </c>
      <c r="R31" s="125" t="s">
        <v>340</v>
      </c>
      <c r="S31" s="127" t="s">
        <v>400</v>
      </c>
    </row>
    <row r="32" spans="2:19" ht="15.75" customHeight="1" outlineLevel="1">
      <c r="B32" s="220"/>
      <c r="C32" s="281" t="s">
        <v>479</v>
      </c>
      <c r="D32" s="221" t="s">
        <v>281</v>
      </c>
      <c r="E32" s="209">
        <v>23</v>
      </c>
      <c r="F32" s="203">
        <f>E32*'Прайс-лист'!I3*(1-'Прайс-лист'!$E$3)</f>
        <v>588.80000000000007</v>
      </c>
      <c r="G32" s="205">
        <v>0</v>
      </c>
      <c r="H32" s="204">
        <f t="shared" si="0"/>
        <v>0</v>
      </c>
      <c r="J32" s="125" t="s">
        <v>384</v>
      </c>
      <c r="K32" s="125" t="s">
        <v>397</v>
      </c>
      <c r="L32" s="123" t="s">
        <v>475</v>
      </c>
      <c r="M32" s="125" t="s">
        <v>482</v>
      </c>
      <c r="N32" s="125" t="s">
        <v>464</v>
      </c>
      <c r="O32" s="125" t="s">
        <v>467</v>
      </c>
      <c r="P32" s="149" t="s">
        <v>418</v>
      </c>
      <c r="Q32" s="149" t="s">
        <v>420</v>
      </c>
      <c r="R32" s="125" t="s">
        <v>341</v>
      </c>
      <c r="S32" s="123" t="s">
        <v>399</v>
      </c>
    </row>
    <row r="33" spans="2:19" ht="15.75" customHeight="1" outlineLevel="1">
      <c r="B33" s="282">
        <v>2127</v>
      </c>
      <c r="C33" s="281" t="s">
        <v>483</v>
      </c>
      <c r="D33" s="221" t="s">
        <v>281</v>
      </c>
      <c r="E33" s="209">
        <v>177</v>
      </c>
      <c r="F33" s="203">
        <f>E33*'Прайс-лист'!I3*(1-'Прайс-лист'!$E$3)</f>
        <v>4531.2</v>
      </c>
      <c r="G33" s="205">
        <v>0</v>
      </c>
      <c r="H33" s="203">
        <f t="shared" ref="H33:H35" si="1">F33*G33</f>
        <v>0</v>
      </c>
      <c r="J33" s="125" t="s">
        <v>383</v>
      </c>
      <c r="K33" s="125" t="s">
        <v>396</v>
      </c>
      <c r="L33" s="130" t="s">
        <v>476</v>
      </c>
      <c r="M33" s="124"/>
      <c r="N33" s="125" t="s">
        <v>465</v>
      </c>
      <c r="O33" s="125" t="s">
        <v>468</v>
      </c>
      <c r="P33" s="142"/>
      <c r="Q33" s="149" t="s">
        <v>421</v>
      </c>
      <c r="R33" s="125" t="s">
        <v>342</v>
      </c>
      <c r="S33" s="126"/>
    </row>
    <row r="34" spans="2:19" ht="15.75" customHeight="1" outlineLevel="1">
      <c r="B34" s="282"/>
      <c r="C34" s="281" t="s">
        <v>490</v>
      </c>
      <c r="D34" s="221" t="s">
        <v>281</v>
      </c>
      <c r="E34" s="209">
        <v>2562</v>
      </c>
      <c r="F34" s="203">
        <f>E34*'Прайс-лист'!I3*(1-'Прайс-лист'!$E$3)</f>
        <v>65587.199999999997</v>
      </c>
      <c r="G34" s="205">
        <v>0</v>
      </c>
      <c r="H34" s="204">
        <f t="shared" si="1"/>
        <v>0</v>
      </c>
      <c r="I34" s="88"/>
      <c r="J34" s="127" t="s">
        <v>338</v>
      </c>
      <c r="K34" s="127" t="s">
        <v>355</v>
      </c>
      <c r="L34" s="124" t="s">
        <v>481</v>
      </c>
      <c r="M34" s="130"/>
      <c r="N34" s="130"/>
      <c r="O34" s="130"/>
      <c r="P34" s="125"/>
      <c r="Q34" s="149" t="s">
        <v>422</v>
      </c>
      <c r="R34" s="127" t="s">
        <v>456</v>
      </c>
      <c r="S34" s="125"/>
    </row>
    <row r="35" spans="2:19" ht="15.75" customHeight="1" outlineLevel="1">
      <c r="B35" s="282"/>
      <c r="C35" s="281" t="s">
        <v>489</v>
      </c>
      <c r="D35" s="221" t="s">
        <v>281</v>
      </c>
      <c r="E35" s="209">
        <v>3519</v>
      </c>
      <c r="F35" s="203">
        <f>E35*'Прайс-лист'!I3*(1-'Прайс-лист'!$E$3)</f>
        <v>90086.400000000009</v>
      </c>
      <c r="G35" s="205">
        <v>0</v>
      </c>
      <c r="H35" s="204">
        <f t="shared" si="1"/>
        <v>0</v>
      </c>
      <c r="J35" s="127" t="s">
        <v>339</v>
      </c>
      <c r="K35" s="127" t="s">
        <v>356</v>
      </c>
      <c r="L35" s="156" t="s">
        <v>352</v>
      </c>
      <c r="M35" s="130"/>
      <c r="N35" s="130"/>
      <c r="O35" s="130"/>
      <c r="P35" s="126"/>
      <c r="Q35" s="149" t="s">
        <v>423</v>
      </c>
      <c r="S35" s="127"/>
    </row>
    <row r="36" spans="2:19" ht="15.75" customHeight="1" outlineLevel="1">
      <c r="B36" s="282">
        <v>2004</v>
      </c>
      <c r="C36" s="281" t="s">
        <v>283</v>
      </c>
      <c r="D36" s="221" t="s">
        <v>281</v>
      </c>
      <c r="E36" s="209">
        <v>0</v>
      </c>
      <c r="F36" s="203">
        <f>E36*'Прайс-лист'!I3*(1-'Прайс-лист'!$E$3)</f>
        <v>0</v>
      </c>
      <c r="G36" s="205">
        <v>0</v>
      </c>
      <c r="H36" s="204">
        <f t="shared" si="0"/>
        <v>0</v>
      </c>
      <c r="K36" s="178"/>
      <c r="L36" s="156" t="s">
        <v>480</v>
      </c>
      <c r="M36" s="127"/>
      <c r="N36" s="127"/>
      <c r="O36" s="127"/>
      <c r="P36" s="181"/>
      <c r="Q36" s="149" t="s">
        <v>424</v>
      </c>
      <c r="S36" s="127"/>
    </row>
    <row r="37" spans="2:19" ht="15.75" customHeight="1" outlineLevel="1">
      <c r="B37" s="282">
        <v>3073</v>
      </c>
      <c r="C37" s="207" t="s">
        <v>426</v>
      </c>
      <c r="D37" s="221" t="s">
        <v>281</v>
      </c>
      <c r="E37" s="209">
        <v>157</v>
      </c>
      <c r="F37" s="203">
        <f>E37*'Прайс-лист'!I3*(1-'Прайс-лист'!$E$3)</f>
        <v>4019.2000000000003</v>
      </c>
      <c r="G37" s="205">
        <v>0</v>
      </c>
      <c r="H37" s="204">
        <f t="shared" si="0"/>
        <v>0</v>
      </c>
      <c r="J37" s="74" t="s">
        <v>353</v>
      </c>
      <c r="K37" s="178"/>
      <c r="N37" s="128"/>
      <c r="O37" s="128"/>
      <c r="P37" s="181"/>
      <c r="Q37" s="149" t="s">
        <v>425</v>
      </c>
      <c r="S37" s="127"/>
    </row>
    <row r="38" spans="2:19" ht="15.75" customHeight="1" outlineLevel="1">
      <c r="B38" s="289">
        <v>3503</v>
      </c>
      <c r="C38" s="287" t="s">
        <v>335</v>
      </c>
      <c r="D38" s="208" t="s">
        <v>281</v>
      </c>
      <c r="E38" s="209">
        <v>627</v>
      </c>
      <c r="F38" s="203">
        <f>E38*'Прайс-лист'!I3*(1-'Прайс-лист'!$E$3)</f>
        <v>16051.2</v>
      </c>
      <c r="G38" s="205">
        <v>0</v>
      </c>
      <c r="H38" s="204">
        <f t="shared" si="0"/>
        <v>0</v>
      </c>
      <c r="K38" s="178"/>
      <c r="L38" s="128"/>
      <c r="M38" s="128"/>
      <c r="N38" s="129"/>
      <c r="O38" s="129"/>
      <c r="P38" s="178"/>
      <c r="Q38" s="181"/>
    </row>
    <row r="39" spans="2:19" ht="15.75" customHeight="1" outlineLevel="1">
      <c r="B39" s="284" t="s">
        <v>395</v>
      </c>
      <c r="C39" s="285" t="s">
        <v>398</v>
      </c>
      <c r="D39" s="208" t="s">
        <v>281</v>
      </c>
      <c r="E39" s="209">
        <v>0</v>
      </c>
      <c r="F39" s="203">
        <f>E39*'Прайс-лист'!I3*(1-'Прайс-лист'!$E$3)</f>
        <v>0</v>
      </c>
      <c r="G39" s="205">
        <v>0</v>
      </c>
      <c r="H39" s="204">
        <f t="shared" si="0"/>
        <v>0</v>
      </c>
      <c r="K39" s="178"/>
      <c r="L39" s="129"/>
      <c r="M39" s="129"/>
      <c r="N39" s="129"/>
      <c r="O39" s="129"/>
      <c r="P39" s="74"/>
      <c r="Q39" s="74" t="s">
        <v>353</v>
      </c>
    </row>
    <row r="40" spans="2:19" ht="15.75" customHeight="1" outlineLevel="1">
      <c r="B40" s="284">
        <v>2143</v>
      </c>
      <c r="C40" s="211" t="s">
        <v>376</v>
      </c>
      <c r="D40" s="211"/>
      <c r="E40" s="209">
        <v>205</v>
      </c>
      <c r="F40" s="235">
        <f>E40*'Прайс-лист'!I3*(1-'Прайс-лист'!$E$3)</f>
        <v>5248</v>
      </c>
      <c r="G40" s="205">
        <v>0</v>
      </c>
      <c r="H40" s="204">
        <f>F40*G40</f>
        <v>0</v>
      </c>
      <c r="M40" s="129"/>
      <c r="N40" s="129"/>
      <c r="O40" s="129"/>
      <c r="Q40" s="126"/>
    </row>
    <row r="41" spans="2:19" ht="15.75" customHeight="1" outlineLevel="1">
      <c r="B41" s="289">
        <v>2562</v>
      </c>
      <c r="C41" s="280" t="s">
        <v>461</v>
      </c>
      <c r="D41" s="280"/>
      <c r="E41" s="209">
        <v>202</v>
      </c>
      <c r="F41" s="203">
        <f>E41*'Прайс-лист'!I3*(1-'Прайс-лист'!$E$3)</f>
        <v>5171.2000000000007</v>
      </c>
      <c r="G41" s="205">
        <v>0</v>
      </c>
      <c r="H41" s="204">
        <f>F41*G41</f>
        <v>0</v>
      </c>
      <c r="K41" s="129"/>
      <c r="M41" s="129"/>
      <c r="N41" s="129"/>
      <c r="O41" s="129"/>
      <c r="Q41" s="126"/>
    </row>
    <row r="42" spans="2:19" ht="15.75" customHeight="1" outlineLevel="1">
      <c r="C42" s="219" t="s">
        <v>4</v>
      </c>
      <c r="D42" s="219"/>
      <c r="E42" s="219"/>
      <c r="F42" s="219"/>
      <c r="G42" s="219"/>
      <c r="H42" s="219"/>
      <c r="M42" s="129"/>
      <c r="Q42" s="126"/>
    </row>
    <row r="43" spans="2:19" ht="15.75" customHeight="1" outlineLevel="1">
      <c r="B43" s="284">
        <v>414601</v>
      </c>
      <c r="C43" s="211" t="s">
        <v>394</v>
      </c>
      <c r="D43" s="211"/>
      <c r="E43" s="212">
        <v>71</v>
      </c>
      <c r="F43" s="203">
        <f>E43*'Прайс-лист'!I3*(1-'Прайс-лист'!$E$3)</f>
        <v>1817.6000000000001</v>
      </c>
      <c r="G43" s="205">
        <v>0</v>
      </c>
      <c r="H43" s="204">
        <f t="shared" ref="H43:H58" si="2">F43*G43</f>
        <v>0</v>
      </c>
      <c r="Q43" s="126"/>
    </row>
    <row r="44" spans="2:19" ht="15.75" customHeight="1" outlineLevel="1">
      <c r="B44" s="284">
        <v>2533</v>
      </c>
      <c r="C44" s="211" t="s">
        <v>555</v>
      </c>
      <c r="D44" s="211"/>
      <c r="E44" s="212">
        <v>425</v>
      </c>
      <c r="F44" s="203">
        <f>E44*'Прайс-лист'!I3*(1-'Прайс-лист'!$E$3)</f>
        <v>10880</v>
      </c>
      <c r="G44" s="205">
        <v>0</v>
      </c>
      <c r="H44" s="204">
        <f t="shared" si="2"/>
        <v>0</v>
      </c>
      <c r="Q44" s="126"/>
    </row>
    <row r="45" spans="2:19" ht="15.75" customHeight="1" outlineLevel="1">
      <c r="B45" s="278">
        <v>2534</v>
      </c>
      <c r="C45" s="207" t="s">
        <v>573</v>
      </c>
      <c r="D45" s="207"/>
      <c r="E45" s="212">
        <v>1217</v>
      </c>
      <c r="F45" s="235">
        <f>E45*'Прайс-лист'!I3*(1-'Прайс-лист'!$E$3)</f>
        <v>31155.200000000001</v>
      </c>
      <c r="G45" s="205">
        <v>0</v>
      </c>
      <c r="H45" s="204">
        <f t="shared" si="2"/>
        <v>0</v>
      </c>
      <c r="Q45" s="126"/>
    </row>
    <row r="46" spans="2:19" ht="15.75" customHeight="1" outlineLevel="1">
      <c r="B46" s="278">
        <v>2706</v>
      </c>
      <c r="C46" s="207" t="s">
        <v>110</v>
      </c>
      <c r="D46" s="207"/>
      <c r="E46" s="212">
        <v>686</v>
      </c>
      <c r="F46" s="235">
        <f>E46*'Прайс-лист'!I3*(1-'Прайс-лист'!$E$3)</f>
        <v>17561.600000000002</v>
      </c>
      <c r="G46" s="205">
        <v>0</v>
      </c>
      <c r="H46" s="204">
        <f t="shared" si="2"/>
        <v>0</v>
      </c>
      <c r="Q46" s="63"/>
    </row>
    <row r="47" spans="2:19" ht="15.75" customHeight="1" outlineLevel="1">
      <c r="B47" s="278">
        <v>2705</v>
      </c>
      <c r="C47" s="207" t="s">
        <v>109</v>
      </c>
      <c r="D47" s="207"/>
      <c r="E47" s="212">
        <v>735</v>
      </c>
      <c r="F47" s="235">
        <f>E47*'Прайс-лист'!I3*(1-'Прайс-лист'!$E$3)</f>
        <v>18816</v>
      </c>
      <c r="G47" s="205">
        <v>0</v>
      </c>
      <c r="H47" s="204">
        <f t="shared" si="2"/>
        <v>0</v>
      </c>
      <c r="Q47" s="63"/>
    </row>
    <row r="48" spans="2:19" ht="15.75" customHeight="1" outlineLevel="1">
      <c r="B48" s="278">
        <v>2601</v>
      </c>
      <c r="C48" s="207" t="s">
        <v>83</v>
      </c>
      <c r="D48" s="207"/>
      <c r="E48" s="212">
        <v>101</v>
      </c>
      <c r="F48" s="235">
        <f>E48*'Прайс-лист'!I3*(1-'Прайс-лист'!$E$3)</f>
        <v>2585.6000000000004</v>
      </c>
      <c r="G48" s="205">
        <v>0</v>
      </c>
      <c r="H48" s="204">
        <f>F48*G48</f>
        <v>0</v>
      </c>
      <c r="Q48" s="63"/>
    </row>
    <row r="49" spans="2:8" ht="15.75" customHeight="1" outlineLevel="1">
      <c r="B49" s="278">
        <v>2418</v>
      </c>
      <c r="C49" s="207" t="s">
        <v>560</v>
      </c>
      <c r="D49" s="207"/>
      <c r="E49" s="212">
        <v>471</v>
      </c>
      <c r="F49" s="235">
        <f>E49*'Прайс-лист'!I3*(1-'Прайс-лист'!$E$3)</f>
        <v>12057.6</v>
      </c>
      <c r="G49" s="205">
        <v>0</v>
      </c>
      <c r="H49" s="204">
        <f t="shared" si="2"/>
        <v>0</v>
      </c>
    </row>
    <row r="50" spans="2:8" ht="15.75" customHeight="1" outlineLevel="1">
      <c r="B50" s="278">
        <v>2319</v>
      </c>
      <c r="C50" s="207" t="s">
        <v>111</v>
      </c>
      <c r="D50" s="207"/>
      <c r="E50" s="212">
        <v>256</v>
      </c>
      <c r="F50" s="235">
        <f>E50*'Прайс-лист'!I3*(1-'Прайс-лист'!$E$3)</f>
        <v>6553.6</v>
      </c>
      <c r="G50" s="205">
        <v>0</v>
      </c>
      <c r="H50" s="204">
        <f t="shared" si="2"/>
        <v>0</v>
      </c>
    </row>
    <row r="51" spans="2:8" ht="15.75" customHeight="1" outlineLevel="1">
      <c r="B51" s="282">
        <v>307401</v>
      </c>
      <c r="C51" s="281" t="s">
        <v>298</v>
      </c>
      <c r="D51" s="281"/>
      <c r="E51" s="209">
        <v>38</v>
      </c>
      <c r="F51" s="235">
        <f>E51*'Прайс-лист'!I3*(1-'Прайс-лист'!$E$3)</f>
        <v>972.80000000000007</v>
      </c>
      <c r="G51" s="282">
        <f>IF(G37*G50,1,0)</f>
        <v>0</v>
      </c>
      <c r="H51" s="204">
        <f t="shared" si="2"/>
        <v>0</v>
      </c>
    </row>
    <row r="52" spans="2:8" ht="15.75" customHeight="1" outlineLevel="1">
      <c r="B52" s="282">
        <v>2736</v>
      </c>
      <c r="C52" s="281" t="s">
        <v>334</v>
      </c>
      <c r="D52" s="281"/>
      <c r="E52" s="209">
        <v>857</v>
      </c>
      <c r="F52" s="235">
        <f>E52*'Прайс-лист'!I3*(1-'Прайс-лист'!$E$3)</f>
        <v>21939.200000000001</v>
      </c>
      <c r="G52" s="205">
        <v>0</v>
      </c>
      <c r="H52" s="204">
        <f t="shared" si="2"/>
        <v>0</v>
      </c>
    </row>
    <row r="53" spans="2:8" ht="15.75" customHeight="1" outlineLevel="1">
      <c r="B53" s="278">
        <v>2945</v>
      </c>
      <c r="C53" s="207" t="s">
        <v>6</v>
      </c>
      <c r="D53" s="207"/>
      <c r="E53" s="212">
        <v>174</v>
      </c>
      <c r="F53" s="235">
        <f>E53*'Прайс-лист'!I3*(1-'Прайс-лист'!$E$3)</f>
        <v>4454.4000000000005</v>
      </c>
      <c r="G53" s="205">
        <v>0</v>
      </c>
      <c r="H53" s="204">
        <f t="shared" si="2"/>
        <v>0</v>
      </c>
    </row>
    <row r="54" spans="2:8" ht="14.25" outlineLevel="1">
      <c r="B54" s="278">
        <v>2946</v>
      </c>
      <c r="C54" s="207" t="s">
        <v>67</v>
      </c>
      <c r="D54" s="207"/>
      <c r="E54" s="212">
        <v>213</v>
      </c>
      <c r="F54" s="235">
        <f>E54*'Прайс-лист'!I3*(1-'Прайс-лист'!$E$3)</f>
        <v>5452.8</v>
      </c>
      <c r="G54" s="205">
        <v>0</v>
      </c>
      <c r="H54" s="204">
        <f t="shared" si="2"/>
        <v>0</v>
      </c>
    </row>
    <row r="55" spans="2:8" ht="15.75" customHeight="1" outlineLevel="1">
      <c r="B55" s="278">
        <v>2892</v>
      </c>
      <c r="C55" s="207" t="s">
        <v>8</v>
      </c>
      <c r="D55" s="207"/>
      <c r="E55" s="212">
        <v>510</v>
      </c>
      <c r="F55" s="235">
        <f>E55*'Прайс-лист'!I3*(1-'Прайс-лист'!$E$3)</f>
        <v>13056</v>
      </c>
      <c r="G55" s="205">
        <v>0</v>
      </c>
      <c r="H55" s="204">
        <f t="shared" si="2"/>
        <v>0</v>
      </c>
    </row>
    <row r="56" spans="2:8" ht="15.75" customHeight="1" outlineLevel="1">
      <c r="B56" s="278">
        <v>2893</v>
      </c>
      <c r="C56" s="207" t="s">
        <v>333</v>
      </c>
      <c r="D56" s="207"/>
      <c r="E56" s="212">
        <v>109</v>
      </c>
      <c r="F56" s="235">
        <f>E56*'Прайс-лист'!I3*(1-'Прайс-лист'!$E$3)</f>
        <v>2790.4</v>
      </c>
      <c r="G56" s="205">
        <v>0</v>
      </c>
      <c r="H56" s="204">
        <f t="shared" si="2"/>
        <v>0</v>
      </c>
    </row>
    <row r="57" spans="2:8" ht="15.75" customHeight="1" outlineLevel="1">
      <c r="B57" s="278">
        <v>2392</v>
      </c>
      <c r="C57" s="207" t="s">
        <v>566</v>
      </c>
      <c r="D57" s="207"/>
      <c r="E57" s="212">
        <v>655</v>
      </c>
      <c r="F57" s="235">
        <f>E57*'Прайс-лист'!I3*(1-'Прайс-лист'!$E$3)</f>
        <v>16768</v>
      </c>
      <c r="G57" s="205">
        <v>0</v>
      </c>
      <c r="H57" s="236">
        <f t="shared" si="2"/>
        <v>0</v>
      </c>
    </row>
    <row r="58" spans="2:8" ht="15.75" customHeight="1" outlineLevel="1">
      <c r="B58" s="278">
        <v>2398</v>
      </c>
      <c r="C58" s="207" t="s">
        <v>115</v>
      </c>
      <c r="D58" s="207"/>
      <c r="E58" s="212">
        <v>1121</v>
      </c>
      <c r="F58" s="235">
        <f>E58*'Прайс-лист'!I3*(1-'Прайс-лист'!$E$3)</f>
        <v>28697.600000000002</v>
      </c>
      <c r="G58" s="205">
        <v>0</v>
      </c>
      <c r="H58" s="204">
        <f t="shared" si="2"/>
        <v>0</v>
      </c>
    </row>
    <row r="59" spans="2:8" ht="15.75" customHeight="1">
      <c r="B59" s="3"/>
      <c r="C59" s="290"/>
      <c r="D59" s="290"/>
      <c r="E59" s="96"/>
      <c r="F59" s="1"/>
      <c r="G59" s="17" t="s">
        <v>9</v>
      </c>
      <c r="H59" s="95">
        <f>SUM(H26:H58)</f>
        <v>315033.60000000003</v>
      </c>
    </row>
  </sheetData>
  <sortState ref="A38:H52">
    <sortCondition ref="A38"/>
  </sortState>
  <mergeCells count="44">
    <mergeCell ref="C11:D11"/>
    <mergeCell ref="C12:D12"/>
    <mergeCell ref="C13:D13"/>
    <mergeCell ref="C16:D16"/>
    <mergeCell ref="F18:H18"/>
    <mergeCell ref="C14:D14"/>
    <mergeCell ref="C15:D15"/>
    <mergeCell ref="T2:U2"/>
    <mergeCell ref="B2:H2"/>
    <mergeCell ref="B3:H3"/>
    <mergeCell ref="C9:D9"/>
    <mergeCell ref="C10:D10"/>
    <mergeCell ref="C4:D4"/>
    <mergeCell ref="C5:D5"/>
    <mergeCell ref="C6:D6"/>
    <mergeCell ref="C7:D7"/>
    <mergeCell ref="C8:D8"/>
    <mergeCell ref="C19:D19"/>
    <mergeCell ref="C22:D22"/>
    <mergeCell ref="C20:D20"/>
    <mergeCell ref="C21:D21"/>
    <mergeCell ref="F16:H16"/>
    <mergeCell ref="F17:H17"/>
    <mergeCell ref="F19:H19"/>
    <mergeCell ref="F20:H20"/>
    <mergeCell ref="F21:H21"/>
    <mergeCell ref="F22:H22"/>
    <mergeCell ref="C18:D18"/>
    <mergeCell ref="F23:H23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C23:D23"/>
    <mergeCell ref="C17:D17"/>
  </mergeCells>
  <dataValidations count="11">
    <dataValidation type="list" allowBlank="1" showInputMessage="1" showErrorMessage="1" sqref="D53">
      <formula1>$Q$30:$Q$33</formula1>
    </dataValidation>
    <dataValidation type="list" allowBlank="1" showInputMessage="1" showErrorMessage="1" sqref="D39">
      <formula1>$S$30:$S$32</formula1>
    </dataValidation>
    <dataValidation type="list" allowBlank="1" showInputMessage="1" showErrorMessage="1" sqref="D38">
      <formula1>$R$30:$R$34</formula1>
    </dataValidation>
    <dataValidation type="list" allowBlank="1" showInputMessage="1" showErrorMessage="1" sqref="D36">
      <formula1>$P$30:$P$32</formula1>
    </dataValidation>
    <dataValidation type="list" allowBlank="1" showInputMessage="1" showErrorMessage="1" sqref="D37">
      <formula1>$Q$30:$Q$39</formula1>
    </dataValidation>
    <dataValidation type="list" showInputMessage="1" showErrorMessage="1" sqref="D33">
      <formula1>$M$30:$M$32</formula1>
    </dataValidation>
    <dataValidation type="list" allowBlank="1" showInputMessage="1" showErrorMessage="1" sqref="D35">
      <formula1>$O$30:$O$33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1">
      <formula1>$K$30:$K$35</formula1>
    </dataValidation>
    <dataValidation type="list" allowBlank="1" showInputMessage="1" showErrorMessage="1" sqref="D30">
      <formula1>$J$30:$J$37</formula1>
    </dataValidation>
    <dataValidation type="list" allowBlank="1" showInputMessage="1" showErrorMessage="1" sqref="D32">
      <formula1>$L$30:$L$36</formula1>
    </dataValidation>
  </dataValidations>
  <hyperlinks>
    <hyperlink ref="T2:U2" location="'Прайс-лист'!A1" display="на главную"/>
  </hyperlinks>
  <pageMargins left="0.23622047244094491" right="0.23622047244094491" top="0.35433070866141736" bottom="0.15748031496062992" header="0.31496062992125984" footer="0.31496062992125984"/>
  <pageSetup paperSize="9" scale="60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B2:V59"/>
  <sheetViews>
    <sheetView showGridLines="0" zoomScaleNormal="100" workbookViewId="0">
      <pane ySplit="2" topLeftCell="A3" activePane="bottomLeft" state="frozen"/>
      <selection pane="bottomLeft" activeCell="C56" sqref="C56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0.71093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8.7109375" style="178" customWidth="1"/>
    <col min="10" max="15" width="15.7109375" style="178" hidden="1" customWidth="1" outlineLevel="1"/>
    <col min="16" max="18" width="15.7109375" style="66" hidden="1" customWidth="1" outlineLevel="1"/>
    <col min="19" max="19" width="9.140625" style="178" collapsed="1"/>
    <col min="20" max="16384" width="9.140625" style="178"/>
  </cols>
  <sheetData>
    <row r="2" spans="2:20" ht="15.75" customHeight="1">
      <c r="B2" s="322" t="s">
        <v>445</v>
      </c>
      <c r="C2" s="322"/>
      <c r="D2" s="322"/>
      <c r="E2" s="322"/>
      <c r="F2" s="322"/>
      <c r="G2" s="322"/>
      <c r="H2" s="322"/>
      <c r="S2" s="321" t="s">
        <v>430</v>
      </c>
      <c r="T2" s="321"/>
    </row>
    <row r="3" spans="2:20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20" ht="15.75" hidden="1" customHeight="1" outlineLevel="1">
      <c r="B4" s="187"/>
      <c r="C4" s="325" t="s">
        <v>16</v>
      </c>
      <c r="D4" s="325"/>
      <c r="E4" s="188"/>
      <c r="F4" s="320">
        <v>420</v>
      </c>
      <c r="G4" s="320"/>
      <c r="H4" s="320"/>
    </row>
    <row r="5" spans="2:20" ht="15.75" hidden="1" customHeight="1" outlineLevel="1">
      <c r="B5" s="187"/>
      <c r="C5" s="325" t="s">
        <v>17</v>
      </c>
      <c r="D5" s="325"/>
      <c r="E5" s="188"/>
      <c r="F5" s="320">
        <v>290</v>
      </c>
      <c r="G5" s="320"/>
      <c r="H5" s="320"/>
    </row>
    <row r="6" spans="2:20" ht="15.75" hidden="1" customHeight="1" outlineLevel="1">
      <c r="B6" s="187"/>
      <c r="C6" s="325" t="s">
        <v>18</v>
      </c>
      <c r="D6" s="325"/>
      <c r="E6" s="188"/>
      <c r="F6" s="320">
        <v>200</v>
      </c>
      <c r="G6" s="320"/>
      <c r="H6" s="320"/>
    </row>
    <row r="7" spans="2:20" ht="15.75" hidden="1" customHeight="1" outlineLevel="1">
      <c r="B7" s="187"/>
      <c r="C7" s="325" t="s">
        <v>19</v>
      </c>
      <c r="D7" s="325"/>
      <c r="E7" s="188"/>
      <c r="F7" s="320">
        <v>105</v>
      </c>
      <c r="G7" s="320"/>
      <c r="H7" s="320"/>
    </row>
    <row r="8" spans="2:20" ht="15.75" hidden="1" customHeight="1" outlineLevel="1">
      <c r="B8" s="187"/>
      <c r="C8" s="325" t="s">
        <v>20</v>
      </c>
      <c r="D8" s="325"/>
      <c r="E8" s="188"/>
      <c r="F8" s="320">
        <v>48</v>
      </c>
      <c r="G8" s="320"/>
      <c r="H8" s="320"/>
    </row>
    <row r="9" spans="2:20" ht="15.75" hidden="1" customHeight="1" outlineLevel="1">
      <c r="B9" s="187"/>
      <c r="C9" s="325" t="s">
        <v>36</v>
      </c>
      <c r="D9" s="325"/>
      <c r="E9" s="188"/>
      <c r="F9" s="320">
        <v>255</v>
      </c>
      <c r="G9" s="320"/>
      <c r="H9" s="320"/>
    </row>
    <row r="10" spans="2:20" ht="15.75" hidden="1" customHeight="1" outlineLevel="1">
      <c r="B10" s="187"/>
      <c r="C10" s="325" t="s">
        <v>21</v>
      </c>
      <c r="D10" s="325"/>
      <c r="E10" s="188"/>
      <c r="F10" s="320">
        <v>800</v>
      </c>
      <c r="G10" s="320"/>
      <c r="H10" s="320"/>
    </row>
    <row r="11" spans="2:20" ht="15.75" hidden="1" customHeight="1" outlineLevel="1">
      <c r="B11" s="187"/>
      <c r="C11" s="325" t="s">
        <v>22</v>
      </c>
      <c r="D11" s="325"/>
      <c r="E11" s="188"/>
      <c r="F11" s="320">
        <v>6</v>
      </c>
      <c r="G11" s="320"/>
      <c r="H11" s="320"/>
    </row>
    <row r="12" spans="2:20" ht="15.75" hidden="1" customHeight="1" outlineLevel="1">
      <c r="B12" s="187"/>
      <c r="C12" s="325" t="s">
        <v>23</v>
      </c>
      <c r="D12" s="325"/>
      <c r="E12" s="188"/>
      <c r="F12" s="320">
        <v>4</v>
      </c>
      <c r="G12" s="320"/>
      <c r="H12" s="320"/>
    </row>
    <row r="13" spans="2:20" ht="15.75" hidden="1" customHeight="1" outlineLevel="1">
      <c r="B13" s="187"/>
      <c r="C13" s="325" t="s">
        <v>24</v>
      </c>
      <c r="D13" s="325"/>
      <c r="E13" s="188"/>
      <c r="F13" s="320">
        <v>40</v>
      </c>
      <c r="G13" s="320"/>
      <c r="H13" s="320"/>
    </row>
    <row r="14" spans="2:20" ht="15.75" hidden="1" customHeight="1" outlineLevel="1">
      <c r="B14" s="187"/>
      <c r="C14" s="325" t="s">
        <v>25</v>
      </c>
      <c r="D14" s="325"/>
      <c r="E14" s="188"/>
      <c r="F14" s="320">
        <v>60</v>
      </c>
      <c r="G14" s="320"/>
      <c r="H14" s="320"/>
    </row>
    <row r="15" spans="2:20" ht="15.75" hidden="1" customHeight="1" outlineLevel="1">
      <c r="B15" s="187"/>
      <c r="C15" s="325" t="s">
        <v>26</v>
      </c>
      <c r="D15" s="325"/>
      <c r="E15" s="188"/>
      <c r="F15" s="320">
        <v>120</v>
      </c>
      <c r="G15" s="320"/>
      <c r="H15" s="320"/>
    </row>
    <row r="16" spans="2:20" ht="15.75" hidden="1" customHeight="1" outlineLevel="1">
      <c r="B16" s="187"/>
      <c r="C16" s="325" t="s">
        <v>27</v>
      </c>
      <c r="D16" s="325"/>
      <c r="E16" s="188"/>
      <c r="F16" s="320">
        <v>508</v>
      </c>
      <c r="G16" s="320"/>
      <c r="H16" s="320"/>
    </row>
    <row r="17" spans="2:19" ht="15.75" hidden="1" customHeight="1" outlineLevel="1">
      <c r="B17" s="187"/>
      <c r="C17" s="325" t="s">
        <v>28</v>
      </c>
      <c r="D17" s="325"/>
      <c r="E17" s="188"/>
      <c r="F17" s="320" t="s">
        <v>181</v>
      </c>
      <c r="G17" s="320"/>
      <c r="H17" s="320"/>
    </row>
    <row r="18" spans="2:19" ht="15.75" hidden="1" customHeight="1" outlineLevel="1">
      <c r="B18" s="187"/>
      <c r="C18" s="325" t="s">
        <v>30</v>
      </c>
      <c r="D18" s="325"/>
      <c r="E18" s="188"/>
      <c r="F18" s="320" t="s">
        <v>31</v>
      </c>
      <c r="G18" s="320"/>
      <c r="H18" s="320"/>
    </row>
    <row r="19" spans="2:19" ht="15.75" hidden="1" customHeight="1" outlineLevel="1">
      <c r="B19" s="187"/>
      <c r="C19" s="325" t="s">
        <v>37</v>
      </c>
      <c r="D19" s="325"/>
      <c r="E19" s="188"/>
      <c r="F19" s="320" t="s">
        <v>49</v>
      </c>
      <c r="G19" s="320"/>
      <c r="H19" s="320"/>
    </row>
    <row r="20" spans="2:19" ht="15.75" hidden="1" customHeight="1" outlineLevel="1">
      <c r="B20" s="187"/>
      <c r="C20" s="324" t="s">
        <v>159</v>
      </c>
      <c r="D20" s="324"/>
      <c r="E20" s="188"/>
      <c r="F20" s="320" t="s">
        <v>453</v>
      </c>
      <c r="G20" s="320"/>
      <c r="H20" s="320"/>
    </row>
    <row r="21" spans="2:19" ht="15.75" hidden="1" customHeight="1" outlineLevel="1">
      <c r="B21" s="187"/>
      <c r="C21" s="324" t="s">
        <v>160</v>
      </c>
      <c r="D21" s="324"/>
      <c r="E21" s="188"/>
      <c r="F21" s="320" t="s">
        <v>454</v>
      </c>
      <c r="G21" s="320"/>
      <c r="H21" s="320"/>
    </row>
    <row r="22" spans="2:19" ht="15.75" hidden="1" customHeight="1" outlineLevel="1">
      <c r="B22" s="187"/>
      <c r="C22" s="324" t="s">
        <v>35</v>
      </c>
      <c r="D22" s="324"/>
      <c r="E22" s="188"/>
      <c r="F22" s="320">
        <v>325</v>
      </c>
      <c r="G22" s="320"/>
      <c r="H22" s="320"/>
    </row>
    <row r="23" spans="2:19" ht="15.75" customHeight="1" collapsed="1">
      <c r="B23" s="57"/>
      <c r="C23" s="60"/>
      <c r="D23" s="60"/>
      <c r="E23" s="98"/>
      <c r="F23" s="60"/>
      <c r="G23" s="60"/>
      <c r="H23" s="59"/>
    </row>
    <row r="24" spans="2:19" ht="15.75" customHeight="1" outlineLevel="1">
      <c r="B24" s="227" t="s">
        <v>39</v>
      </c>
      <c r="C24" s="228" t="s">
        <v>44</v>
      </c>
      <c r="D24" s="228"/>
      <c r="E24" s="229" t="s">
        <v>1</v>
      </c>
      <c r="F24" s="228" t="s">
        <v>1</v>
      </c>
      <c r="G24" s="228" t="s">
        <v>40</v>
      </c>
      <c r="H24" s="230" t="s">
        <v>41</v>
      </c>
    </row>
    <row r="25" spans="2:19" ht="15.75" customHeight="1" outlineLevel="1">
      <c r="B25" s="289">
        <v>1800</v>
      </c>
      <c r="C25" s="280" t="s">
        <v>149</v>
      </c>
      <c r="D25" s="280"/>
      <c r="E25" s="202">
        <v>8509</v>
      </c>
      <c r="F25" s="203">
        <f>E25*'Прайс-лист'!I3*(1-'Прайс-лист'!$E$3)</f>
        <v>217830.40000000002</v>
      </c>
      <c r="G25" s="289"/>
      <c r="H25" s="204">
        <f>F25</f>
        <v>217830.40000000002</v>
      </c>
    </row>
    <row r="26" spans="2:19" ht="15.75" hidden="1" customHeight="1" outlineLevel="2">
      <c r="B26" s="214"/>
      <c r="C26" s="17" t="s">
        <v>343</v>
      </c>
      <c r="D26" s="17"/>
      <c r="E26" s="17"/>
      <c r="F26" s="17"/>
      <c r="G26" s="17"/>
      <c r="H26" s="17"/>
    </row>
    <row r="27" spans="2:19" ht="305.25" hidden="1" customHeight="1" outlineLevel="2">
      <c r="B27" s="206"/>
      <c r="C27" s="319" t="s">
        <v>581</v>
      </c>
      <c r="D27" s="319"/>
      <c r="E27" s="319"/>
      <c r="F27" s="319"/>
      <c r="G27" s="319"/>
      <c r="H27" s="319"/>
    </row>
    <row r="28" spans="2:19" ht="15.75" customHeight="1" outlineLevel="1" collapsed="1">
      <c r="C28" s="17" t="s">
        <v>381</v>
      </c>
      <c r="D28" s="17"/>
      <c r="E28" s="17"/>
      <c r="F28" s="17"/>
      <c r="G28" s="17"/>
      <c r="H28" s="17"/>
    </row>
    <row r="29" spans="2:19" ht="15.75" customHeight="1" outlineLevel="1">
      <c r="B29" s="282">
        <v>2480</v>
      </c>
      <c r="C29" s="287" t="s">
        <v>3</v>
      </c>
      <c r="D29" s="208" t="s">
        <v>281</v>
      </c>
      <c r="E29" s="237">
        <v>412</v>
      </c>
      <c r="F29" s="203">
        <f>E29*'Прайс-лист'!I3*(1-'Прайс-лист'!$E$3)</f>
        <v>10547.2</v>
      </c>
      <c r="G29" s="205">
        <v>0</v>
      </c>
      <c r="H29" s="204">
        <f t="shared" ref="H29:H39" si="0">F29*G29</f>
        <v>0</v>
      </c>
      <c r="J29" s="123" t="s">
        <v>281</v>
      </c>
      <c r="K29" s="123" t="s">
        <v>281</v>
      </c>
      <c r="L29" s="123" t="s">
        <v>281</v>
      </c>
      <c r="M29" s="123" t="s">
        <v>281</v>
      </c>
      <c r="N29" s="123" t="s">
        <v>281</v>
      </c>
      <c r="O29" s="123" t="s">
        <v>281</v>
      </c>
      <c r="P29" s="123" t="s">
        <v>281</v>
      </c>
      <c r="Q29" s="123" t="s">
        <v>281</v>
      </c>
      <c r="R29" s="123" t="s">
        <v>281</v>
      </c>
      <c r="S29" s="178" t="s">
        <v>369</v>
      </c>
    </row>
    <row r="30" spans="2:19" ht="15.75" customHeight="1" outlineLevel="1">
      <c r="B30" s="220"/>
      <c r="C30" s="281" t="s">
        <v>479</v>
      </c>
      <c r="D30" s="221" t="s">
        <v>281</v>
      </c>
      <c r="E30" s="209">
        <v>23</v>
      </c>
      <c r="F30" s="203">
        <f>E30*'Прайс-лист'!I3*(1-'Прайс-лист'!$E$3)</f>
        <v>588.80000000000007</v>
      </c>
      <c r="G30" s="205">
        <v>0</v>
      </c>
      <c r="H30" s="204">
        <f t="shared" si="0"/>
        <v>0</v>
      </c>
      <c r="J30" s="125" t="s">
        <v>337</v>
      </c>
      <c r="K30" s="127" t="s">
        <v>478</v>
      </c>
      <c r="L30" s="123" t="s">
        <v>339</v>
      </c>
      <c r="M30" s="127" t="s">
        <v>563</v>
      </c>
      <c r="N30" s="127" t="s">
        <v>466</v>
      </c>
      <c r="O30" s="149" t="s">
        <v>417</v>
      </c>
      <c r="P30" s="149" t="s">
        <v>419</v>
      </c>
      <c r="Q30" s="125" t="s">
        <v>340</v>
      </c>
      <c r="R30" s="127" t="s">
        <v>400</v>
      </c>
      <c r="S30" s="178" t="s">
        <v>369</v>
      </c>
    </row>
    <row r="31" spans="2:19" ht="15.75" customHeight="1" outlineLevel="1">
      <c r="B31" s="282">
        <v>2120</v>
      </c>
      <c r="C31" s="281" t="s">
        <v>483</v>
      </c>
      <c r="D31" s="221" t="s">
        <v>281</v>
      </c>
      <c r="E31" s="209">
        <v>151</v>
      </c>
      <c r="F31" s="203">
        <f>E31*'Прайс-лист'!I3*(1-'Прайс-лист'!$E$3)</f>
        <v>3865.6000000000004</v>
      </c>
      <c r="G31" s="205">
        <v>0</v>
      </c>
      <c r="H31" s="203">
        <f t="shared" si="0"/>
        <v>0</v>
      </c>
      <c r="J31" s="125" t="s">
        <v>384</v>
      </c>
      <c r="K31" s="123" t="s">
        <v>475</v>
      </c>
      <c r="L31" s="125" t="s">
        <v>337</v>
      </c>
      <c r="M31" s="125" t="s">
        <v>464</v>
      </c>
      <c r="N31" s="125" t="s">
        <v>467</v>
      </c>
      <c r="O31" s="149" t="s">
        <v>418</v>
      </c>
      <c r="P31" s="149" t="s">
        <v>420</v>
      </c>
      <c r="Q31" s="125" t="s">
        <v>341</v>
      </c>
      <c r="R31" s="123" t="s">
        <v>399</v>
      </c>
      <c r="S31" s="178" t="s">
        <v>369</v>
      </c>
    </row>
    <row r="32" spans="2:19" ht="15.75" customHeight="1" outlineLevel="1">
      <c r="B32" s="282"/>
      <c r="C32" s="281" t="s">
        <v>490</v>
      </c>
      <c r="D32" s="221" t="s">
        <v>281</v>
      </c>
      <c r="E32" s="209">
        <v>2105</v>
      </c>
      <c r="F32" s="203">
        <f>E32*'Прайс-лист'!I3*(1-'Прайс-лист'!$E$3)</f>
        <v>53888</v>
      </c>
      <c r="G32" s="205">
        <v>0</v>
      </c>
      <c r="H32" s="204">
        <f t="shared" si="0"/>
        <v>0</v>
      </c>
      <c r="J32" s="125" t="s">
        <v>383</v>
      </c>
      <c r="K32" s="130" t="s">
        <v>476</v>
      </c>
      <c r="L32" s="124"/>
      <c r="M32" s="125" t="s">
        <v>465</v>
      </c>
      <c r="N32" s="125" t="s">
        <v>468</v>
      </c>
      <c r="O32" s="142"/>
      <c r="P32" s="149" t="s">
        <v>421</v>
      </c>
      <c r="Q32" s="125" t="s">
        <v>342</v>
      </c>
      <c r="R32" s="125"/>
      <c r="S32" s="178" t="s">
        <v>369</v>
      </c>
    </row>
    <row r="33" spans="2:19" ht="15.75" customHeight="1" outlineLevel="1">
      <c r="B33" s="282"/>
      <c r="C33" s="281" t="s">
        <v>489</v>
      </c>
      <c r="D33" s="221" t="s">
        <v>281</v>
      </c>
      <c r="E33" s="209">
        <v>2888</v>
      </c>
      <c r="F33" s="203">
        <f>E33*'Прайс-лист'!I3*(1-'Прайс-лист'!$E$3)</f>
        <v>73932.800000000003</v>
      </c>
      <c r="G33" s="205">
        <v>0</v>
      </c>
      <c r="H33" s="204">
        <f t="shared" si="0"/>
        <v>0</v>
      </c>
      <c r="J33" s="127" t="s">
        <v>338</v>
      </c>
      <c r="K33" s="124" t="s">
        <v>477</v>
      </c>
      <c r="L33" s="130" t="s">
        <v>369</v>
      </c>
      <c r="M33" s="130"/>
      <c r="N33" s="130"/>
      <c r="O33" s="125"/>
      <c r="P33" s="149" t="s">
        <v>422</v>
      </c>
      <c r="Q33" s="127" t="s">
        <v>456</v>
      </c>
      <c r="R33" s="125"/>
      <c r="S33" s="178" t="s">
        <v>369</v>
      </c>
    </row>
    <row r="34" spans="2:19" ht="15.75" customHeight="1" outlineLevel="1">
      <c r="B34" s="282">
        <v>2004</v>
      </c>
      <c r="C34" s="281" t="s">
        <v>283</v>
      </c>
      <c r="D34" s="221" t="s">
        <v>281</v>
      </c>
      <c r="E34" s="237">
        <v>0</v>
      </c>
      <c r="F34" s="203">
        <f>E34*'Прайс-лист'!I3*(1-'Прайс-лист'!$E$3)</f>
        <v>0</v>
      </c>
      <c r="G34" s="205">
        <v>0</v>
      </c>
      <c r="H34" s="204">
        <f t="shared" si="0"/>
        <v>0</v>
      </c>
      <c r="J34" s="127" t="s">
        <v>339</v>
      </c>
      <c r="K34" s="156" t="s">
        <v>352</v>
      </c>
      <c r="L34" s="130"/>
      <c r="M34" s="130"/>
      <c r="N34" s="130"/>
      <c r="O34" s="126"/>
      <c r="P34" s="149" t="s">
        <v>423</v>
      </c>
      <c r="Q34" s="178"/>
      <c r="R34" s="127"/>
    </row>
    <row r="35" spans="2:19" ht="15.75" customHeight="1" outlineLevel="1">
      <c r="B35" s="282">
        <v>3082</v>
      </c>
      <c r="C35" s="211" t="s">
        <v>426</v>
      </c>
      <c r="D35" s="221" t="s">
        <v>281</v>
      </c>
      <c r="E35" s="237">
        <v>126</v>
      </c>
      <c r="F35" s="203">
        <f>E35*'Прайс-лист'!I3*(1-'Прайс-лист'!$E$3)</f>
        <v>3225.6000000000004</v>
      </c>
      <c r="G35" s="205">
        <v>0</v>
      </c>
      <c r="H35" s="204">
        <f t="shared" si="0"/>
        <v>0</v>
      </c>
      <c r="K35" s="156" t="s">
        <v>480</v>
      </c>
      <c r="L35" s="127"/>
      <c r="M35" s="127"/>
      <c r="N35" s="127"/>
      <c r="O35" s="181"/>
      <c r="P35" s="149" t="s">
        <v>424</v>
      </c>
      <c r="Q35" s="178"/>
      <c r="R35" s="63"/>
    </row>
    <row r="36" spans="2:19" ht="15.75" customHeight="1" outlineLevel="1">
      <c r="B36" s="282">
        <v>3507</v>
      </c>
      <c r="C36" s="287" t="s">
        <v>335</v>
      </c>
      <c r="D36" s="208" t="s">
        <v>281</v>
      </c>
      <c r="E36" s="237">
        <v>403</v>
      </c>
      <c r="F36" s="203">
        <f>E36*'Прайс-лист'!I3*(1-'Прайс-лист'!$E$3)</f>
        <v>10316.800000000001</v>
      </c>
      <c r="G36" s="205">
        <v>0</v>
      </c>
      <c r="H36" s="204">
        <f t="shared" si="0"/>
        <v>0</v>
      </c>
      <c r="O36" s="181"/>
      <c r="P36" s="149" t="s">
        <v>425</v>
      </c>
      <c r="Q36" s="128"/>
      <c r="R36" s="63"/>
    </row>
    <row r="37" spans="2:19" ht="15.75" customHeight="1" outlineLevel="1">
      <c r="B37" s="278" t="s">
        <v>395</v>
      </c>
      <c r="C37" s="285" t="s">
        <v>398</v>
      </c>
      <c r="D37" s="208" t="s">
        <v>281</v>
      </c>
      <c r="E37" s="209">
        <v>0</v>
      </c>
      <c r="F37" s="203">
        <f>E37*'Прайс-лист'!I3*(1-'Прайс-лист'!$E$3)</f>
        <v>0</v>
      </c>
      <c r="G37" s="205">
        <v>0</v>
      </c>
      <c r="H37" s="204">
        <f t="shared" si="0"/>
        <v>0</v>
      </c>
      <c r="P37" s="181"/>
      <c r="Q37" s="178"/>
      <c r="R37" s="178"/>
    </row>
    <row r="38" spans="2:19" ht="15.75" customHeight="1" outlineLevel="1">
      <c r="B38" s="278">
        <v>2143</v>
      </c>
      <c r="C38" s="211" t="s">
        <v>376</v>
      </c>
      <c r="D38" s="211"/>
      <c r="E38" s="209">
        <v>205</v>
      </c>
      <c r="F38" s="235">
        <f>E38*'Прайс-лист'!I3*(1-'Прайс-лист'!$E$3)</f>
        <v>5248</v>
      </c>
      <c r="G38" s="205">
        <v>0</v>
      </c>
      <c r="H38" s="204">
        <f t="shared" si="0"/>
        <v>0</v>
      </c>
      <c r="O38" s="74"/>
      <c r="P38" s="74"/>
      <c r="Q38" s="178"/>
      <c r="R38" s="178"/>
    </row>
    <row r="39" spans="2:19" ht="15.75" customHeight="1" outlineLevel="1">
      <c r="B39" s="282">
        <v>2561</v>
      </c>
      <c r="C39" s="280" t="s">
        <v>461</v>
      </c>
      <c r="D39" s="280"/>
      <c r="E39" s="209">
        <v>117</v>
      </c>
      <c r="F39" s="203">
        <f>E39*'Прайс-лист'!I3*(1-'Прайс-лист'!$E$3)</f>
        <v>2995.2000000000003</v>
      </c>
      <c r="G39" s="205">
        <v>0</v>
      </c>
      <c r="H39" s="204">
        <f t="shared" si="0"/>
        <v>0</v>
      </c>
      <c r="P39" s="62"/>
      <c r="Q39" s="62"/>
    </row>
    <row r="40" spans="2:19" ht="15.75" customHeight="1" outlineLevel="1">
      <c r="C40" s="219" t="s">
        <v>4</v>
      </c>
      <c r="D40" s="219"/>
      <c r="E40" s="219"/>
      <c r="F40" s="219"/>
      <c r="G40" s="219"/>
      <c r="H40" s="219"/>
      <c r="P40" s="64"/>
    </row>
    <row r="41" spans="2:19" ht="15.75" customHeight="1" outlineLevel="1">
      <c r="B41" s="278">
        <v>414601</v>
      </c>
      <c r="C41" s="211" t="s">
        <v>394</v>
      </c>
      <c r="D41" s="211"/>
      <c r="E41" s="212">
        <v>71</v>
      </c>
      <c r="F41" s="203">
        <f>E41*'Прайс-лист'!I3*(1-'Прайс-лист'!$E$3)</f>
        <v>1817.6000000000001</v>
      </c>
      <c r="G41" s="205">
        <v>0</v>
      </c>
      <c r="H41" s="204">
        <f>F41*G41</f>
        <v>0</v>
      </c>
      <c r="P41" s="64"/>
    </row>
    <row r="42" spans="2:19" ht="15.75" customHeight="1" outlineLevel="1">
      <c r="B42" s="278">
        <v>2529</v>
      </c>
      <c r="C42" s="211" t="s">
        <v>555</v>
      </c>
      <c r="D42" s="211"/>
      <c r="E42" s="212">
        <v>355</v>
      </c>
      <c r="F42" s="203">
        <f>E42*'Прайс-лист'!I3*(1-'Прайс-лист'!$E$3)</f>
        <v>9088</v>
      </c>
      <c r="G42" s="205">
        <v>0</v>
      </c>
      <c r="H42" s="204">
        <f>F42*G42</f>
        <v>0</v>
      </c>
      <c r="P42" s="64"/>
    </row>
    <row r="43" spans="2:19" ht="15.75" customHeight="1" outlineLevel="1">
      <c r="B43" s="278">
        <v>2515</v>
      </c>
      <c r="C43" s="211" t="s">
        <v>97</v>
      </c>
      <c r="D43" s="211"/>
      <c r="E43" s="238">
        <v>241</v>
      </c>
      <c r="F43" s="203">
        <f>E43*'Прайс-лист'!I3*(1-'Прайс-лист'!$E$3)</f>
        <v>6169.6</v>
      </c>
      <c r="G43" s="205">
        <v>0</v>
      </c>
      <c r="H43" s="204">
        <f>F43*G43</f>
        <v>0</v>
      </c>
    </row>
    <row r="44" spans="2:19" ht="15.75" customHeight="1" outlineLevel="1">
      <c r="B44" s="278">
        <v>2707</v>
      </c>
      <c r="C44" s="211" t="s">
        <v>446</v>
      </c>
      <c r="D44" s="211"/>
      <c r="E44" s="238">
        <v>577</v>
      </c>
      <c r="F44" s="203">
        <f>E44*'Прайс-лист'!I3*(1-'Прайс-лист'!$E$3)</f>
        <v>14771.2</v>
      </c>
      <c r="G44" s="205">
        <v>0</v>
      </c>
      <c r="H44" s="204">
        <f t="shared" ref="H44:H54" si="1">F44*G44</f>
        <v>0</v>
      </c>
    </row>
    <row r="45" spans="2:19" ht="15.75" customHeight="1" outlineLevel="1">
      <c r="B45" s="278">
        <v>2602</v>
      </c>
      <c r="C45" s="211" t="s">
        <v>278</v>
      </c>
      <c r="D45" s="211"/>
      <c r="E45" s="238">
        <v>810</v>
      </c>
      <c r="F45" s="203">
        <f>E45*'Прайс-лист'!I3*(1-'Прайс-лист'!$E$3)</f>
        <v>20736</v>
      </c>
      <c r="G45" s="205">
        <v>0</v>
      </c>
      <c r="H45" s="204">
        <f t="shared" si="1"/>
        <v>0</v>
      </c>
    </row>
    <row r="46" spans="2:19" ht="15.75" customHeight="1" outlineLevel="1">
      <c r="B46" s="278">
        <v>2601</v>
      </c>
      <c r="C46" s="211" t="s">
        <v>83</v>
      </c>
      <c r="D46" s="211"/>
      <c r="E46" s="238">
        <v>101</v>
      </c>
      <c r="F46" s="203">
        <f>E46*'Прайс-лист'!I3*(1-'Прайс-лист'!$E$3)</f>
        <v>2585.6000000000004</v>
      </c>
      <c r="G46" s="205">
        <v>0</v>
      </c>
      <c r="H46" s="204">
        <f>F46*G46</f>
        <v>0</v>
      </c>
    </row>
    <row r="47" spans="2:19" ht="15.75" customHeight="1" outlineLevel="1">
      <c r="B47" s="278">
        <v>2318</v>
      </c>
      <c r="C47" s="211" t="s">
        <v>111</v>
      </c>
      <c r="D47" s="211"/>
      <c r="E47" s="238">
        <v>247</v>
      </c>
      <c r="F47" s="203">
        <f>E47*'Прайс-лист'!I3*(1-'Прайс-лист'!$E$3)</f>
        <v>6323.2000000000007</v>
      </c>
      <c r="G47" s="205">
        <v>0</v>
      </c>
      <c r="H47" s="204">
        <f>F47*G47</f>
        <v>0</v>
      </c>
    </row>
    <row r="48" spans="2:19" ht="15.75" customHeight="1" outlineLevel="1">
      <c r="B48" s="282">
        <v>308301</v>
      </c>
      <c r="C48" s="280" t="s">
        <v>298</v>
      </c>
      <c r="D48" s="280"/>
      <c r="E48" s="237">
        <v>30</v>
      </c>
      <c r="F48" s="203">
        <f>E48*'Прайс-лист'!I3*(1-'Прайс-лист'!$E$3)</f>
        <v>768</v>
      </c>
      <c r="G48" s="282">
        <f>IF(G35*G47,1,0)</f>
        <v>0</v>
      </c>
      <c r="H48" s="204">
        <f t="shared" si="1"/>
        <v>0</v>
      </c>
    </row>
    <row r="49" spans="2:22" ht="15.75" customHeight="1" outlineLevel="1">
      <c r="B49" s="278">
        <v>2967</v>
      </c>
      <c r="C49" s="211" t="s">
        <v>6</v>
      </c>
      <c r="D49" s="211"/>
      <c r="E49" s="238">
        <v>143</v>
      </c>
      <c r="F49" s="203">
        <f>E49*'Прайс-лист'!I3*(1-'Прайс-лист'!$E$3)</f>
        <v>3660.8</v>
      </c>
      <c r="G49" s="205">
        <v>0</v>
      </c>
      <c r="H49" s="204">
        <f t="shared" si="1"/>
        <v>0</v>
      </c>
    </row>
    <row r="50" spans="2:22" ht="15.75" customHeight="1" outlineLevel="1">
      <c r="B50" s="278">
        <v>2968</v>
      </c>
      <c r="C50" s="211" t="s">
        <v>7</v>
      </c>
      <c r="D50" s="211"/>
      <c r="E50" s="238">
        <v>177</v>
      </c>
      <c r="F50" s="203">
        <f>E50*'Прайс-лист'!I3*(1-'Прайс-лист'!$E$3)</f>
        <v>4531.2</v>
      </c>
      <c r="G50" s="205">
        <v>0</v>
      </c>
      <c r="H50" s="204">
        <f t="shared" si="1"/>
        <v>0</v>
      </c>
    </row>
    <row r="51" spans="2:22" ht="15.75" customHeight="1" outlineLevel="1">
      <c r="B51" s="278">
        <v>7004</v>
      </c>
      <c r="C51" s="211" t="s">
        <v>8</v>
      </c>
      <c r="D51" s="211"/>
      <c r="E51" s="238">
        <v>417</v>
      </c>
      <c r="F51" s="203">
        <f>E51*'Прайс-лист'!I3*(1-'Прайс-лист'!$E$3)</f>
        <v>10675.2</v>
      </c>
      <c r="G51" s="205">
        <v>0</v>
      </c>
      <c r="H51" s="204">
        <f t="shared" si="1"/>
        <v>0</v>
      </c>
    </row>
    <row r="52" spans="2:22" ht="15.75" customHeight="1" outlineLevel="1">
      <c r="B52" s="278">
        <v>7005</v>
      </c>
      <c r="C52" s="211" t="s">
        <v>447</v>
      </c>
      <c r="D52" s="211"/>
      <c r="E52" s="238">
        <v>99</v>
      </c>
      <c r="F52" s="203">
        <f>E52*'Прайс-лист'!I3*(1-'Прайс-лист'!$E$3)</f>
        <v>2534.4</v>
      </c>
      <c r="G52" s="205">
        <v>0</v>
      </c>
      <c r="H52" s="204">
        <f t="shared" si="1"/>
        <v>0</v>
      </c>
    </row>
    <row r="53" spans="2:22" ht="15.75" customHeight="1" outlineLevel="1">
      <c r="B53" s="278">
        <v>2391</v>
      </c>
      <c r="C53" s="207" t="s">
        <v>565</v>
      </c>
      <c r="D53" s="211"/>
      <c r="E53" s="238">
        <v>530</v>
      </c>
      <c r="F53" s="203">
        <f>E53*'Прайс-лист'!I3*(1-'Прайс-лист'!$E$3)</f>
        <v>13568</v>
      </c>
      <c r="G53" s="205">
        <v>0</v>
      </c>
      <c r="H53" s="204">
        <f t="shared" si="1"/>
        <v>0</v>
      </c>
    </row>
    <row r="54" spans="2:22" ht="15.75" customHeight="1" outlineLevel="1">
      <c r="B54" s="278">
        <v>2396</v>
      </c>
      <c r="C54" s="207" t="s">
        <v>568</v>
      </c>
      <c r="D54" s="211"/>
      <c r="E54" s="238">
        <v>710</v>
      </c>
      <c r="F54" s="203">
        <f>E54*'Прайс-лист'!I3*(1-'Прайс-лист'!$E$3)</f>
        <v>18176</v>
      </c>
      <c r="G54" s="205">
        <v>0</v>
      </c>
      <c r="H54" s="204">
        <f t="shared" si="1"/>
        <v>0</v>
      </c>
    </row>
    <row r="55" spans="2:22" ht="15.75" customHeight="1">
      <c r="B55" s="3"/>
      <c r="C55" s="290"/>
      <c r="D55" s="290"/>
      <c r="E55" s="96"/>
      <c r="F55" s="1"/>
      <c r="G55" s="17" t="s">
        <v>9</v>
      </c>
      <c r="H55" s="95">
        <f>SUM(H25:H54)</f>
        <v>217830.40000000002</v>
      </c>
    </row>
    <row r="59" spans="2:22" ht="15.75" customHeight="1">
      <c r="V59" s="178" t="s">
        <v>369</v>
      </c>
    </row>
  </sheetData>
  <mergeCells count="42">
    <mergeCell ref="S2:T2"/>
    <mergeCell ref="B3:H3"/>
    <mergeCell ref="C4:D4"/>
    <mergeCell ref="C6:D6"/>
    <mergeCell ref="C7:D7"/>
    <mergeCell ref="C8:D8"/>
    <mergeCell ref="C5:D5"/>
    <mergeCell ref="B2:H2"/>
    <mergeCell ref="C12:D12"/>
    <mergeCell ref="C13:D13"/>
    <mergeCell ref="C14:D14"/>
    <mergeCell ref="C9:D9"/>
    <mergeCell ref="C10:D10"/>
    <mergeCell ref="C11:D11"/>
    <mergeCell ref="F19:H19"/>
    <mergeCell ref="F20:H20"/>
    <mergeCell ref="F21:H21"/>
    <mergeCell ref="F22:H22"/>
    <mergeCell ref="C15:D15"/>
    <mergeCell ref="C16:D16"/>
    <mergeCell ref="C17:D17"/>
    <mergeCell ref="C21:D21"/>
    <mergeCell ref="C22:D22"/>
    <mergeCell ref="C18:D18"/>
    <mergeCell ref="C19:D19"/>
    <mergeCell ref="C20:D20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</mergeCells>
  <dataValidations count="10">
    <dataValidation type="list" allowBlank="1" showInputMessage="1" showErrorMessage="1" sqref="D43">
      <formula1>#REF!</formula1>
    </dataValidation>
    <dataValidation type="list" allowBlank="1" showInputMessage="1" showErrorMessage="1" sqref="D35">
      <formula1>$P$29:$P$36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6">
      <formula1>$Q$29:$Q$33</formula1>
    </dataValidation>
    <dataValidation type="list" allowBlank="1" showInputMessage="1" showErrorMessage="1" sqref="D37">
      <formula1>$R$29:$R$31</formula1>
    </dataValidation>
    <dataValidation type="list" allowBlank="1" showInputMessage="1" showErrorMessage="1" sqref="D32">
      <formula1>$M$29:$M$32</formula1>
    </dataValidation>
    <dataValidation type="list" allowBlank="1" showInputMessage="1" showErrorMessage="1" sqref="D33">
      <formula1>$N$29:$N$32</formula1>
    </dataValidation>
    <dataValidation type="list" showInputMessage="1" showErrorMessage="1" sqref="D31">
      <formula1>$L$29:$L$31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0">
      <formula1>$K$29:$K$35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B2:T54"/>
  <sheetViews>
    <sheetView showGridLines="0" zoomScaleNormal="100" workbookViewId="0">
      <pane ySplit="2" topLeftCell="A3" activePane="bottomLeft" state="frozen"/>
      <selection pane="bottomLeft" activeCell="C56" sqref="C56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0.71093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8" width="15.7109375" style="178" hidden="1" customWidth="1" outlineLevel="1"/>
    <col min="19" max="19" width="9.140625" style="178" collapsed="1"/>
    <col min="20" max="16384" width="9.140625" style="178"/>
  </cols>
  <sheetData>
    <row r="2" spans="2:20" ht="15.75" customHeight="1">
      <c r="B2" s="322" t="s">
        <v>186</v>
      </c>
      <c r="C2" s="322"/>
      <c r="D2" s="322"/>
      <c r="E2" s="322"/>
      <c r="F2" s="322"/>
      <c r="G2" s="322"/>
      <c r="H2" s="322"/>
      <c r="S2" s="321" t="s">
        <v>430</v>
      </c>
      <c r="T2" s="321"/>
    </row>
    <row r="3" spans="2:20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20" ht="15.75" hidden="1" customHeight="1" outlineLevel="1">
      <c r="B4" s="187"/>
      <c r="C4" s="325" t="s">
        <v>16</v>
      </c>
      <c r="D4" s="325"/>
      <c r="E4" s="188"/>
      <c r="F4" s="320">
        <v>360</v>
      </c>
      <c r="G4" s="320"/>
      <c r="H4" s="320"/>
    </row>
    <row r="5" spans="2:20" ht="15.75" hidden="1" customHeight="1" outlineLevel="1">
      <c r="B5" s="187"/>
      <c r="C5" s="325" t="s">
        <v>17</v>
      </c>
      <c r="D5" s="325"/>
      <c r="E5" s="188"/>
      <c r="F5" s="320">
        <v>270</v>
      </c>
      <c r="G5" s="320"/>
      <c r="H5" s="320"/>
    </row>
    <row r="6" spans="2:20" ht="15.75" hidden="1" customHeight="1" outlineLevel="1">
      <c r="B6" s="187"/>
      <c r="C6" s="325" t="s">
        <v>18</v>
      </c>
      <c r="D6" s="325"/>
      <c r="E6" s="188"/>
      <c r="F6" s="320">
        <v>186</v>
      </c>
      <c r="G6" s="320"/>
      <c r="H6" s="320"/>
    </row>
    <row r="7" spans="2:20" ht="15.75" hidden="1" customHeight="1" outlineLevel="1">
      <c r="B7" s="187"/>
      <c r="C7" s="325" t="s">
        <v>19</v>
      </c>
      <c r="D7" s="325"/>
      <c r="E7" s="188"/>
      <c r="F7" s="320">
        <v>88</v>
      </c>
      <c r="G7" s="320"/>
      <c r="H7" s="320"/>
    </row>
    <row r="8" spans="2:20" ht="15.75" hidden="1" customHeight="1" outlineLevel="1">
      <c r="B8" s="187"/>
      <c r="C8" s="325" t="s">
        <v>20</v>
      </c>
      <c r="D8" s="325"/>
      <c r="E8" s="188"/>
      <c r="F8" s="320">
        <v>46</v>
      </c>
      <c r="G8" s="320"/>
      <c r="H8" s="320"/>
    </row>
    <row r="9" spans="2:20" ht="15.75" hidden="1" customHeight="1" outlineLevel="1">
      <c r="B9" s="187"/>
      <c r="C9" s="325" t="s">
        <v>36</v>
      </c>
      <c r="D9" s="325"/>
      <c r="E9" s="188"/>
      <c r="F9" s="320">
        <v>170</v>
      </c>
      <c r="G9" s="320"/>
      <c r="H9" s="320"/>
    </row>
    <row r="10" spans="2:20" ht="15.75" hidden="1" customHeight="1" outlineLevel="1">
      <c r="B10" s="187"/>
      <c r="C10" s="325" t="s">
        <v>21</v>
      </c>
      <c r="D10" s="325"/>
      <c r="E10" s="188"/>
      <c r="F10" s="320">
        <v>650</v>
      </c>
      <c r="G10" s="320"/>
      <c r="H10" s="320"/>
    </row>
    <row r="11" spans="2:20" ht="15.75" hidden="1" customHeight="1" outlineLevel="1">
      <c r="B11" s="187"/>
      <c r="C11" s="325" t="s">
        <v>22</v>
      </c>
      <c r="D11" s="325"/>
      <c r="E11" s="188"/>
      <c r="F11" s="320">
        <v>5</v>
      </c>
      <c r="G11" s="320"/>
      <c r="H11" s="320"/>
    </row>
    <row r="12" spans="2:20" ht="15.75" hidden="1" customHeight="1" outlineLevel="1">
      <c r="B12" s="187"/>
      <c r="C12" s="325" t="s">
        <v>23</v>
      </c>
      <c r="D12" s="325"/>
      <c r="E12" s="188"/>
      <c r="F12" s="320">
        <v>3</v>
      </c>
      <c r="G12" s="320"/>
      <c r="H12" s="320"/>
    </row>
    <row r="13" spans="2:20" ht="15.75" hidden="1" customHeight="1" outlineLevel="1">
      <c r="B13" s="187"/>
      <c r="C13" s="325" t="s">
        <v>24</v>
      </c>
      <c r="D13" s="325"/>
      <c r="E13" s="188"/>
      <c r="F13" s="320">
        <v>30</v>
      </c>
      <c r="G13" s="320"/>
      <c r="H13" s="320"/>
    </row>
    <row r="14" spans="2:20" ht="15.75" hidden="1" customHeight="1" outlineLevel="1">
      <c r="B14" s="187"/>
      <c r="C14" s="325" t="s">
        <v>25</v>
      </c>
      <c r="D14" s="325"/>
      <c r="E14" s="188"/>
      <c r="F14" s="320">
        <v>40</v>
      </c>
      <c r="G14" s="320"/>
      <c r="H14" s="320"/>
    </row>
    <row r="15" spans="2:20" ht="15.75" hidden="1" customHeight="1" outlineLevel="1">
      <c r="B15" s="187"/>
      <c r="C15" s="325" t="s">
        <v>26</v>
      </c>
      <c r="D15" s="325"/>
      <c r="E15" s="188"/>
      <c r="F15" s="320">
        <v>95</v>
      </c>
      <c r="G15" s="320"/>
      <c r="H15" s="320"/>
    </row>
    <row r="16" spans="2:20" ht="15.75" hidden="1" customHeight="1" outlineLevel="1">
      <c r="B16" s="187"/>
      <c r="C16" s="325" t="s">
        <v>27</v>
      </c>
      <c r="D16" s="325"/>
      <c r="E16" s="188"/>
      <c r="F16" s="320">
        <v>508</v>
      </c>
      <c r="G16" s="320"/>
      <c r="H16" s="320"/>
    </row>
    <row r="17" spans="2:18" ht="15.75" hidden="1" customHeight="1" outlineLevel="1">
      <c r="B17" s="187"/>
      <c r="C17" s="325" t="s">
        <v>28</v>
      </c>
      <c r="D17" s="325"/>
      <c r="E17" s="188"/>
      <c r="F17" s="320" t="s">
        <v>29</v>
      </c>
      <c r="G17" s="320"/>
      <c r="H17" s="320"/>
    </row>
    <row r="18" spans="2:18" ht="15.75" hidden="1" customHeight="1" outlineLevel="1">
      <c r="B18" s="187"/>
      <c r="C18" s="325" t="s">
        <v>30</v>
      </c>
      <c r="D18" s="325"/>
      <c r="E18" s="188"/>
      <c r="F18" s="320" t="s">
        <v>31</v>
      </c>
      <c r="G18" s="320"/>
      <c r="H18" s="320"/>
    </row>
    <row r="19" spans="2:18" ht="15.75" hidden="1" customHeight="1" outlineLevel="1">
      <c r="B19" s="187"/>
      <c r="C19" s="325" t="s">
        <v>37</v>
      </c>
      <c r="D19" s="325"/>
      <c r="E19" s="188"/>
      <c r="F19" s="320" t="s">
        <v>49</v>
      </c>
      <c r="G19" s="320"/>
      <c r="H19" s="320"/>
    </row>
    <row r="20" spans="2:18" ht="15.75" hidden="1" customHeight="1" outlineLevel="1">
      <c r="B20" s="187"/>
      <c r="C20" s="324" t="s">
        <v>159</v>
      </c>
      <c r="D20" s="324"/>
      <c r="E20" s="188"/>
      <c r="F20" s="320" t="s">
        <v>179</v>
      </c>
      <c r="G20" s="320"/>
      <c r="H20" s="320"/>
    </row>
    <row r="21" spans="2:18" ht="15.75" hidden="1" customHeight="1" outlineLevel="1">
      <c r="B21" s="187"/>
      <c r="C21" s="324" t="s">
        <v>160</v>
      </c>
      <c r="D21" s="324"/>
      <c r="E21" s="188"/>
      <c r="F21" s="320" t="s">
        <v>180</v>
      </c>
      <c r="G21" s="320"/>
      <c r="H21" s="320"/>
    </row>
    <row r="22" spans="2:18" ht="15.75" hidden="1" customHeight="1" outlineLevel="1">
      <c r="B22" s="187"/>
      <c r="C22" s="324" t="s">
        <v>35</v>
      </c>
      <c r="D22" s="324"/>
      <c r="E22" s="188"/>
      <c r="F22" s="320">
        <v>235</v>
      </c>
      <c r="G22" s="320"/>
      <c r="H22" s="320"/>
    </row>
    <row r="23" spans="2:18" ht="15.75" customHeight="1" collapsed="1">
      <c r="B23" s="57"/>
      <c r="C23" s="60"/>
      <c r="D23" s="60"/>
      <c r="E23" s="98"/>
      <c r="F23" s="60"/>
      <c r="G23" s="60"/>
      <c r="H23" s="59"/>
    </row>
    <row r="24" spans="2:18" ht="15.75" customHeight="1" outlineLevel="1">
      <c r="B24" s="227" t="s">
        <v>39</v>
      </c>
      <c r="C24" s="228" t="s">
        <v>44</v>
      </c>
      <c r="D24" s="228"/>
      <c r="E24" s="229" t="s">
        <v>1</v>
      </c>
      <c r="F24" s="228" t="s">
        <v>1</v>
      </c>
      <c r="G24" s="228" t="s">
        <v>40</v>
      </c>
      <c r="H24" s="230" t="s">
        <v>41</v>
      </c>
    </row>
    <row r="25" spans="2:18" ht="15.75" customHeight="1" outlineLevel="1">
      <c r="B25" s="289">
        <v>1092</v>
      </c>
      <c r="C25" s="280" t="s">
        <v>149</v>
      </c>
      <c r="D25" s="280"/>
      <c r="E25" s="202">
        <v>6506</v>
      </c>
      <c r="F25" s="203">
        <f>E25*'Прайс-лист'!I3*(1-'Прайс-лист'!$E$3)</f>
        <v>166553.60000000001</v>
      </c>
      <c r="G25" s="289"/>
      <c r="H25" s="204">
        <f>F25</f>
        <v>166553.60000000001</v>
      </c>
    </row>
    <row r="26" spans="2:18" ht="15.75" hidden="1" customHeight="1" outlineLevel="2">
      <c r="B26" s="214"/>
      <c r="C26" s="17" t="s">
        <v>343</v>
      </c>
      <c r="D26" s="17"/>
      <c r="E26" s="17"/>
      <c r="F26" s="17"/>
      <c r="G26" s="17"/>
      <c r="H26" s="17"/>
    </row>
    <row r="27" spans="2:18" ht="316.5" hidden="1" customHeight="1" outlineLevel="2">
      <c r="B27" s="206"/>
      <c r="C27" s="319" t="s">
        <v>582</v>
      </c>
      <c r="D27" s="319"/>
      <c r="E27" s="319"/>
      <c r="F27" s="319"/>
      <c r="G27" s="319"/>
      <c r="H27" s="319"/>
    </row>
    <row r="28" spans="2:18" ht="15.75" customHeight="1" outlineLevel="1" collapsed="1">
      <c r="C28" s="17" t="s">
        <v>381</v>
      </c>
      <c r="D28" s="17"/>
      <c r="E28" s="17"/>
      <c r="F28" s="17"/>
      <c r="G28" s="17"/>
      <c r="H28" s="17"/>
    </row>
    <row r="29" spans="2:18" ht="15.75" customHeight="1" outlineLevel="1">
      <c r="B29" s="282">
        <v>2479</v>
      </c>
      <c r="C29" s="288" t="s">
        <v>3</v>
      </c>
      <c r="D29" s="210" t="s">
        <v>281</v>
      </c>
      <c r="E29" s="237">
        <v>287</v>
      </c>
      <c r="F29" s="203">
        <f>E29*'Прайс-лист'!I3*(1-'Прайс-лист'!$E$3)</f>
        <v>7347.2000000000007</v>
      </c>
      <c r="G29" s="205">
        <v>0</v>
      </c>
      <c r="H29" s="204">
        <f t="shared" ref="H29:H39" si="0">F29*G29</f>
        <v>0</v>
      </c>
      <c r="J29" s="123" t="s">
        <v>281</v>
      </c>
      <c r="K29" s="123" t="s">
        <v>281</v>
      </c>
      <c r="L29" s="123" t="s">
        <v>281</v>
      </c>
      <c r="M29" s="123" t="s">
        <v>281</v>
      </c>
      <c r="N29" s="123" t="s">
        <v>281</v>
      </c>
      <c r="O29" s="123" t="s">
        <v>281</v>
      </c>
      <c r="P29" s="123" t="s">
        <v>281</v>
      </c>
      <c r="Q29" s="123" t="s">
        <v>281</v>
      </c>
      <c r="R29" s="123" t="s">
        <v>281</v>
      </c>
    </row>
    <row r="30" spans="2:18" ht="15.75" customHeight="1" outlineLevel="1">
      <c r="B30" s="220"/>
      <c r="C30" s="281" t="s">
        <v>479</v>
      </c>
      <c r="D30" s="221" t="s">
        <v>281</v>
      </c>
      <c r="E30" s="237">
        <v>23</v>
      </c>
      <c r="F30" s="203">
        <f>E30*'Прайс-лист'!I3*(1-'Прайс-лист'!$E$3)</f>
        <v>588.80000000000007</v>
      </c>
      <c r="G30" s="205">
        <v>0</v>
      </c>
      <c r="H30" s="204">
        <f t="shared" si="0"/>
        <v>0</v>
      </c>
      <c r="J30" s="125" t="s">
        <v>337</v>
      </c>
      <c r="K30" s="127" t="s">
        <v>478</v>
      </c>
      <c r="L30" s="123" t="s">
        <v>339</v>
      </c>
      <c r="M30" s="127" t="s">
        <v>563</v>
      </c>
      <c r="N30" s="127" t="s">
        <v>466</v>
      </c>
      <c r="O30" s="149" t="s">
        <v>417</v>
      </c>
      <c r="P30" s="149" t="s">
        <v>421</v>
      </c>
      <c r="Q30" s="125" t="s">
        <v>340</v>
      </c>
      <c r="R30" s="127" t="s">
        <v>400</v>
      </c>
    </row>
    <row r="31" spans="2:18" ht="15.75" customHeight="1" outlineLevel="1">
      <c r="B31" s="282">
        <v>2121</v>
      </c>
      <c r="C31" s="281" t="s">
        <v>483</v>
      </c>
      <c r="D31" s="221" t="s">
        <v>281</v>
      </c>
      <c r="E31" s="237">
        <v>126</v>
      </c>
      <c r="F31" s="203">
        <f>E31*'Прайс-лист'!I3*(1-'Прайс-лист'!$E$3)</f>
        <v>3225.6000000000004</v>
      </c>
      <c r="G31" s="205">
        <v>0</v>
      </c>
      <c r="H31" s="203">
        <f t="shared" si="0"/>
        <v>0</v>
      </c>
      <c r="J31" s="125" t="s">
        <v>384</v>
      </c>
      <c r="K31" s="123" t="s">
        <v>475</v>
      </c>
      <c r="L31" s="125" t="s">
        <v>337</v>
      </c>
      <c r="M31" s="125" t="s">
        <v>464</v>
      </c>
      <c r="N31" s="125" t="s">
        <v>467</v>
      </c>
      <c r="O31" s="149" t="s">
        <v>418</v>
      </c>
      <c r="P31" s="149" t="s">
        <v>422</v>
      </c>
      <c r="Q31" s="125" t="s">
        <v>341</v>
      </c>
      <c r="R31" s="123" t="s">
        <v>399</v>
      </c>
    </row>
    <row r="32" spans="2:18" ht="15.75" customHeight="1" outlineLevel="1">
      <c r="B32" s="282"/>
      <c r="C32" s="281" t="s">
        <v>490</v>
      </c>
      <c r="D32" s="221" t="s">
        <v>281</v>
      </c>
      <c r="E32" s="237">
        <v>1504</v>
      </c>
      <c r="F32" s="203">
        <f>E32*'Прайс-лист'!I3*(1-'Прайс-лист'!$E$3)</f>
        <v>38502.400000000001</v>
      </c>
      <c r="G32" s="205">
        <v>0</v>
      </c>
      <c r="H32" s="204">
        <f t="shared" si="0"/>
        <v>0</v>
      </c>
      <c r="J32" s="125" t="s">
        <v>383</v>
      </c>
      <c r="K32" s="130" t="s">
        <v>476</v>
      </c>
      <c r="L32" s="124"/>
      <c r="M32" s="125" t="s">
        <v>465</v>
      </c>
      <c r="N32" s="125" t="s">
        <v>468</v>
      </c>
      <c r="O32" s="142"/>
      <c r="P32" s="149" t="s">
        <v>423</v>
      </c>
      <c r="Q32" s="125" t="s">
        <v>342</v>
      </c>
      <c r="R32" s="125"/>
    </row>
    <row r="33" spans="2:18" ht="15.75" customHeight="1" outlineLevel="1">
      <c r="B33" s="282"/>
      <c r="C33" s="281" t="s">
        <v>489</v>
      </c>
      <c r="D33" s="221" t="s">
        <v>281</v>
      </c>
      <c r="E33" s="237">
        <v>2208</v>
      </c>
      <c r="F33" s="203">
        <f>E33*'Прайс-лист'!I3*(1-'Прайс-лист'!$E$3)</f>
        <v>56524.800000000003</v>
      </c>
      <c r="G33" s="205">
        <v>0</v>
      </c>
      <c r="H33" s="204">
        <f t="shared" ref="H33" si="1">F33*G33</f>
        <v>0</v>
      </c>
      <c r="J33" s="127" t="s">
        <v>338</v>
      </c>
      <c r="K33" s="124" t="s">
        <v>477</v>
      </c>
      <c r="L33" s="130"/>
      <c r="M33" s="130"/>
      <c r="N33" s="130"/>
      <c r="O33" s="125"/>
      <c r="P33" s="149" t="s">
        <v>424</v>
      </c>
      <c r="Q33" s="127" t="s">
        <v>456</v>
      </c>
      <c r="R33" s="125"/>
    </row>
    <row r="34" spans="2:18" ht="15.75" customHeight="1" outlineLevel="1">
      <c r="B34" s="282">
        <v>2004</v>
      </c>
      <c r="C34" s="281" t="s">
        <v>283</v>
      </c>
      <c r="D34" s="221" t="s">
        <v>281</v>
      </c>
      <c r="E34" s="237">
        <v>0</v>
      </c>
      <c r="F34" s="203">
        <f>E34*'Прайс-лист'!I3*(1-'Прайс-лист'!$E$3)</f>
        <v>0</v>
      </c>
      <c r="G34" s="205">
        <v>0</v>
      </c>
      <c r="H34" s="204">
        <f t="shared" si="0"/>
        <v>0</v>
      </c>
      <c r="J34" s="127" t="s">
        <v>339</v>
      </c>
      <c r="K34" s="156" t="s">
        <v>352</v>
      </c>
      <c r="L34" s="130"/>
      <c r="M34" s="130"/>
      <c r="N34" s="130"/>
      <c r="O34" s="126"/>
      <c r="P34" s="149" t="s">
        <v>425</v>
      </c>
      <c r="R34" s="127"/>
    </row>
    <row r="35" spans="2:18" ht="15.75" customHeight="1" outlineLevel="1">
      <c r="B35" s="282">
        <v>3063</v>
      </c>
      <c r="C35" s="280" t="s">
        <v>282</v>
      </c>
      <c r="D35" s="221" t="s">
        <v>281</v>
      </c>
      <c r="E35" s="237">
        <v>94</v>
      </c>
      <c r="F35" s="203">
        <f>E35*'Прайс-лист'!I3*(1-'Прайс-лист'!$E$3)</f>
        <v>2406.4</v>
      </c>
      <c r="G35" s="205">
        <v>0</v>
      </c>
      <c r="H35" s="204">
        <f t="shared" si="0"/>
        <v>0</v>
      </c>
      <c r="K35" s="156" t="s">
        <v>480</v>
      </c>
      <c r="L35" s="127"/>
      <c r="M35" s="127"/>
      <c r="N35" s="127"/>
      <c r="O35" s="181"/>
      <c r="P35" s="181"/>
      <c r="R35" s="63"/>
    </row>
    <row r="36" spans="2:18" ht="15.75" customHeight="1" outlineLevel="1">
      <c r="B36" s="282">
        <v>3501</v>
      </c>
      <c r="C36" s="288" t="s">
        <v>335</v>
      </c>
      <c r="D36" s="210" t="s">
        <v>281</v>
      </c>
      <c r="E36" s="237">
        <v>336</v>
      </c>
      <c r="F36" s="203">
        <f>E36*'Прайс-лист'!I3*(1-'Прайс-лист'!$E$3)</f>
        <v>8601.6</v>
      </c>
      <c r="G36" s="205">
        <v>0</v>
      </c>
      <c r="H36" s="204">
        <f t="shared" si="0"/>
        <v>0</v>
      </c>
      <c r="O36" s="181"/>
      <c r="Q36" s="128"/>
      <c r="R36" s="63"/>
    </row>
    <row r="37" spans="2:18" ht="15.75" customHeight="1" outlineLevel="1">
      <c r="B37" s="278" t="s">
        <v>395</v>
      </c>
      <c r="C37" s="286" t="s">
        <v>398</v>
      </c>
      <c r="D37" s="210" t="s">
        <v>281</v>
      </c>
      <c r="E37" s="209">
        <v>0</v>
      </c>
      <c r="F37" s="203">
        <f>E37*'Прайс-лист'!I3*(1-'Прайс-лист'!$E$3)</f>
        <v>0</v>
      </c>
      <c r="G37" s="205">
        <v>0</v>
      </c>
      <c r="H37" s="204">
        <f t="shared" si="0"/>
        <v>0</v>
      </c>
    </row>
    <row r="38" spans="2:18" ht="15.75" customHeight="1" outlineLevel="1">
      <c r="B38" s="282">
        <v>2560</v>
      </c>
      <c r="C38" s="281" t="s">
        <v>461</v>
      </c>
      <c r="D38" s="281"/>
      <c r="E38" s="209">
        <v>58</v>
      </c>
      <c r="F38" s="203">
        <f>E38*'Прайс-лист'!I3*(1-'Прайс-лист'!$E$3)</f>
        <v>1484.8000000000002</v>
      </c>
      <c r="G38" s="205">
        <v>0</v>
      </c>
      <c r="H38" s="204">
        <f t="shared" si="0"/>
        <v>0</v>
      </c>
      <c r="O38" s="74"/>
    </row>
    <row r="39" spans="2:18" ht="15.75" customHeight="1" outlineLevel="1">
      <c r="B39" s="278">
        <v>2130</v>
      </c>
      <c r="C39" s="207" t="s">
        <v>293</v>
      </c>
      <c r="D39" s="207"/>
      <c r="E39" s="238">
        <v>242</v>
      </c>
      <c r="F39" s="203">
        <f>E39*'Прайс-лист'!I3*(1-'Прайс-лист'!$E$3)</f>
        <v>6195.2000000000007</v>
      </c>
      <c r="G39" s="205">
        <v>0</v>
      </c>
      <c r="H39" s="204">
        <f t="shared" si="0"/>
        <v>0</v>
      </c>
      <c r="Q39" s="66"/>
      <c r="R39" s="66"/>
    </row>
    <row r="40" spans="2:18" ht="15.75" customHeight="1" outlineLevel="1">
      <c r="C40" s="219" t="s">
        <v>4</v>
      </c>
      <c r="D40" s="219"/>
      <c r="E40" s="219"/>
      <c r="F40" s="219"/>
      <c r="G40" s="219"/>
      <c r="H40" s="219"/>
      <c r="P40" s="64"/>
      <c r="Q40" s="62"/>
      <c r="R40" s="62"/>
    </row>
    <row r="41" spans="2:18" ht="15.75" customHeight="1" outlineLevel="1">
      <c r="B41" s="284">
        <v>4146</v>
      </c>
      <c r="C41" s="211" t="s">
        <v>401</v>
      </c>
      <c r="D41" s="211"/>
      <c r="E41" s="238">
        <v>36</v>
      </c>
      <c r="F41" s="203">
        <f>E41*'Прайс-лист'!I3*(1-'Прайс-лист'!$E$3)</f>
        <v>921.6</v>
      </c>
      <c r="G41" s="205">
        <v>0</v>
      </c>
      <c r="H41" s="204">
        <f t="shared" ref="H41:H53" si="2">F41*G41</f>
        <v>0</v>
      </c>
      <c r="Q41" s="62"/>
      <c r="R41" s="62"/>
    </row>
    <row r="42" spans="2:18" ht="15.75" customHeight="1" outlineLevel="1">
      <c r="B42" s="284">
        <v>2704</v>
      </c>
      <c r="C42" s="211" t="s">
        <v>99</v>
      </c>
      <c r="D42" s="211"/>
      <c r="E42" s="238">
        <v>528</v>
      </c>
      <c r="F42" s="203">
        <f>E42*'Прайс-лист'!I3*(1-'Прайс-лист'!$E$3)</f>
        <v>13516.800000000001</v>
      </c>
      <c r="G42" s="205">
        <v>0</v>
      </c>
      <c r="H42" s="204">
        <f t="shared" si="2"/>
        <v>0</v>
      </c>
      <c r="Q42" s="62"/>
    </row>
    <row r="43" spans="2:18" ht="15.75" customHeight="1" outlineLevel="1">
      <c r="B43" s="284">
        <v>2605</v>
      </c>
      <c r="C43" s="211" t="s">
        <v>100</v>
      </c>
      <c r="D43" s="211"/>
      <c r="E43" s="238">
        <v>521</v>
      </c>
      <c r="F43" s="203">
        <f>E43*'Прайс-лист'!I3*(1-'Прайс-лист'!$E$3)</f>
        <v>13337.6</v>
      </c>
      <c r="G43" s="205">
        <v>0</v>
      </c>
      <c r="H43" s="204">
        <f t="shared" si="2"/>
        <v>0</v>
      </c>
      <c r="Q43" s="62"/>
    </row>
    <row r="44" spans="2:18" ht="15.75" customHeight="1" outlineLevel="1">
      <c r="B44" s="284">
        <v>2601</v>
      </c>
      <c r="C44" s="211" t="s">
        <v>83</v>
      </c>
      <c r="D44" s="211"/>
      <c r="E44" s="238">
        <v>101</v>
      </c>
      <c r="F44" s="203">
        <f>E44*'Прайс-лист'!I3*(1-'Прайс-лист'!$E$3)</f>
        <v>2585.6000000000004</v>
      </c>
      <c r="G44" s="205">
        <v>0</v>
      </c>
      <c r="H44" s="204">
        <f>F44*G44</f>
        <v>0</v>
      </c>
    </row>
    <row r="45" spans="2:18" ht="15.75" customHeight="1" outlineLevel="1">
      <c r="B45" s="284">
        <v>2310</v>
      </c>
      <c r="C45" s="211" t="s">
        <v>101</v>
      </c>
      <c r="D45" s="211"/>
      <c r="E45" s="238">
        <v>215</v>
      </c>
      <c r="F45" s="203">
        <f>E45*'Прайс-лист'!I3*(1-'Прайс-лист'!$E$3)</f>
        <v>5504</v>
      </c>
      <c r="G45" s="205">
        <v>0</v>
      </c>
      <c r="H45" s="204">
        <f t="shared" si="2"/>
        <v>0</v>
      </c>
    </row>
    <row r="46" spans="2:18" ht="15.75" customHeight="1" outlineLevel="1">
      <c r="B46" s="284">
        <v>2919</v>
      </c>
      <c r="C46" s="211" t="s">
        <v>6</v>
      </c>
      <c r="D46" s="211"/>
      <c r="E46" s="238">
        <v>124</v>
      </c>
      <c r="F46" s="203">
        <f>E46*'Прайс-лист'!I3*(1-'Прайс-лист'!$E$3)</f>
        <v>3174.4</v>
      </c>
      <c r="G46" s="205">
        <v>0</v>
      </c>
      <c r="H46" s="204">
        <f t="shared" si="2"/>
        <v>0</v>
      </c>
    </row>
    <row r="47" spans="2:18" ht="15.75" customHeight="1" outlineLevel="1">
      <c r="B47" s="284">
        <v>2920</v>
      </c>
      <c r="C47" s="211" t="s">
        <v>7</v>
      </c>
      <c r="D47" s="211"/>
      <c r="E47" s="238">
        <v>154</v>
      </c>
      <c r="F47" s="203">
        <f>E47*'Прайс-лист'!I3*(1-'Прайс-лист'!$E$3)</f>
        <v>3942.4</v>
      </c>
      <c r="G47" s="205">
        <v>0</v>
      </c>
      <c r="H47" s="204">
        <f t="shared" si="2"/>
        <v>0</v>
      </c>
    </row>
    <row r="48" spans="2:18" ht="15.75" customHeight="1" outlineLevel="1">
      <c r="B48" s="284">
        <v>2824</v>
      </c>
      <c r="C48" s="211" t="s">
        <v>558</v>
      </c>
      <c r="D48" s="211"/>
      <c r="E48" s="238">
        <v>338</v>
      </c>
      <c r="F48" s="203">
        <f>E48*'Прайс-лист'!I3*(1-'Прайс-лист'!$E$3)</f>
        <v>8652.8000000000011</v>
      </c>
      <c r="G48" s="205">
        <v>0</v>
      </c>
      <c r="H48" s="204">
        <f t="shared" si="2"/>
        <v>0</v>
      </c>
    </row>
    <row r="49" spans="2:8" ht="15.75" customHeight="1" outlineLevel="1">
      <c r="B49" s="284">
        <v>2825</v>
      </c>
      <c r="C49" s="211" t="s">
        <v>105</v>
      </c>
      <c r="D49" s="211"/>
      <c r="E49" s="238">
        <v>383</v>
      </c>
      <c r="F49" s="203">
        <f>E49*'Прайс-лист'!I3*(1-'Прайс-лист'!$E$3)</f>
        <v>9804.8000000000011</v>
      </c>
      <c r="G49" s="205">
        <v>0</v>
      </c>
      <c r="H49" s="204">
        <f t="shared" si="2"/>
        <v>0</v>
      </c>
    </row>
    <row r="50" spans="2:8" ht="15.75" customHeight="1" outlineLevel="1">
      <c r="B50" s="284">
        <v>2846</v>
      </c>
      <c r="C50" s="211" t="s">
        <v>106</v>
      </c>
      <c r="D50" s="211"/>
      <c r="E50" s="238">
        <v>83</v>
      </c>
      <c r="F50" s="203">
        <f>E50*'Прайс-лист'!I3*(1-'Прайс-лист'!$E$3)</f>
        <v>2124.8000000000002</v>
      </c>
      <c r="G50" s="205">
        <v>0</v>
      </c>
      <c r="H50" s="204">
        <f t="shared" si="2"/>
        <v>0</v>
      </c>
    </row>
    <row r="51" spans="2:8" ht="15.75" customHeight="1" outlineLevel="1">
      <c r="B51" s="284">
        <v>2842</v>
      </c>
      <c r="C51" s="211" t="s">
        <v>107</v>
      </c>
      <c r="D51" s="211"/>
      <c r="E51" s="238">
        <v>84</v>
      </c>
      <c r="F51" s="203">
        <f>E51*'Прайс-лист'!I3*(1-'Прайс-лист'!$E$3)</f>
        <v>2150.4</v>
      </c>
      <c r="G51" s="205">
        <v>0</v>
      </c>
      <c r="H51" s="204">
        <f t="shared" si="2"/>
        <v>0</v>
      </c>
    </row>
    <row r="52" spans="2:8" ht="15.75" customHeight="1" outlineLevel="1">
      <c r="B52" s="284">
        <v>2391</v>
      </c>
      <c r="C52" s="207" t="s">
        <v>565</v>
      </c>
      <c r="D52" s="211"/>
      <c r="E52" s="238">
        <v>530</v>
      </c>
      <c r="F52" s="203">
        <f>E52*'Прайс-лист'!I3*(1-'Прайс-лист'!$E$3)</f>
        <v>13568</v>
      </c>
      <c r="G52" s="205">
        <v>0</v>
      </c>
      <c r="H52" s="204">
        <f t="shared" si="2"/>
        <v>0</v>
      </c>
    </row>
    <row r="53" spans="2:8" ht="15.75" customHeight="1" outlineLevel="1">
      <c r="B53" s="284">
        <v>2396</v>
      </c>
      <c r="C53" s="207" t="s">
        <v>568</v>
      </c>
      <c r="D53" s="211"/>
      <c r="E53" s="238">
        <v>710</v>
      </c>
      <c r="F53" s="203">
        <f>E53*'Прайс-лист'!I3*(1-'Прайс-лист'!$E$3)</f>
        <v>18176</v>
      </c>
      <c r="G53" s="205">
        <v>0</v>
      </c>
      <c r="H53" s="204">
        <f t="shared" si="2"/>
        <v>0</v>
      </c>
    </row>
    <row r="54" spans="2:8" ht="15.75" customHeight="1">
      <c r="B54" s="3"/>
      <c r="C54" s="290"/>
      <c r="D54" s="290"/>
      <c r="E54" s="96"/>
      <c r="F54" s="1"/>
      <c r="G54" s="17" t="s">
        <v>9</v>
      </c>
      <c r="H54" s="95">
        <f>SUM(H25:H53)</f>
        <v>166553.60000000001</v>
      </c>
    </row>
  </sheetData>
  <sortState ref="A38:H51">
    <sortCondition ref="A38"/>
  </sortState>
  <mergeCells count="42">
    <mergeCell ref="F19:H19"/>
    <mergeCell ref="F20:H20"/>
    <mergeCell ref="F21:H21"/>
    <mergeCell ref="C21:D21"/>
    <mergeCell ref="C22:D22"/>
    <mergeCell ref="F22:H22"/>
    <mergeCell ref="C16:D16"/>
    <mergeCell ref="C17:D17"/>
    <mergeCell ref="C18:D18"/>
    <mergeCell ref="C19:D19"/>
    <mergeCell ref="C20:D20"/>
    <mergeCell ref="C6:D6"/>
    <mergeCell ref="C7:D7"/>
    <mergeCell ref="C8:D8"/>
    <mergeCell ref="C9:D9"/>
    <mergeCell ref="C15:D15"/>
    <mergeCell ref="C10:D10"/>
    <mergeCell ref="C11:D11"/>
    <mergeCell ref="C12:D12"/>
    <mergeCell ref="C13:D13"/>
    <mergeCell ref="C14:D14"/>
    <mergeCell ref="S2:T2"/>
    <mergeCell ref="B2:H2"/>
    <mergeCell ref="B3:H3"/>
    <mergeCell ref="C4:D4"/>
    <mergeCell ref="C5:D5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</mergeCells>
  <dataValidations count="10">
    <dataValidation type="list" allowBlank="1" showInputMessage="1" showErrorMessage="1" sqref="D48">
      <formula1>#REF!</formula1>
    </dataValidation>
    <dataValidation type="list" allowBlank="1" showInputMessage="1" showErrorMessage="1" sqref="D36">
      <formula1>$Q$29:$Q$33</formula1>
    </dataValidation>
    <dataValidation type="list" allowBlank="1" showInputMessage="1" showErrorMessage="1" sqref="D29">
      <formula1>$J$29:$J$34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7">
      <formula1>$R$29:$R$31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5">
      <formula1>$P$29:$P$34</formula1>
    </dataValidation>
    <dataValidation type="list" allowBlank="1" showInputMessage="1" showErrorMessage="1" sqref="D33">
      <formula1>$N$29:$N$32</formula1>
    </dataValidation>
    <dataValidation type="list" allowBlank="1" showInputMessage="1" showErrorMessage="1" sqref="D32">
      <formula1>$M$29:$M$32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B2:T54"/>
  <sheetViews>
    <sheetView showGridLines="0" zoomScaleNormal="100" workbookViewId="0">
      <pane ySplit="2" topLeftCell="A3" activePane="bottomLeft" state="frozen"/>
      <selection pane="bottomLeft" activeCell="C52" sqref="C52"/>
    </sheetView>
  </sheetViews>
  <sheetFormatPr defaultRowHeight="15.75" customHeight="1" outlineLevelRow="2" outlineLevelCol="1"/>
  <cols>
    <col min="1" max="1" width="3.7109375" style="178" customWidth="1"/>
    <col min="2" max="2" width="12.7109375" style="178" customWidth="1"/>
    <col min="3" max="3" width="80.7109375" style="178" customWidth="1"/>
    <col min="4" max="4" width="25.7109375" style="178" customWidth="1"/>
    <col min="5" max="5" width="10.7109375" style="180" hidden="1" customWidth="1"/>
    <col min="6" max="6" width="15.7109375" style="179" customWidth="1"/>
    <col min="7" max="7" width="10.7109375" style="178" customWidth="1"/>
    <col min="8" max="8" width="15.7109375" style="179" customWidth="1"/>
    <col min="9" max="9" width="9.140625" style="178"/>
    <col min="10" max="17" width="15.7109375" style="178" hidden="1" customWidth="1" outlineLevel="1"/>
    <col min="18" max="18" width="16.140625" style="178" hidden="1" customWidth="1" outlineLevel="1"/>
    <col min="19" max="19" width="9.140625" style="178" collapsed="1"/>
    <col min="20" max="16384" width="9.140625" style="178"/>
  </cols>
  <sheetData>
    <row r="2" spans="2:20" ht="15.75" customHeight="1">
      <c r="B2" s="322" t="s">
        <v>185</v>
      </c>
      <c r="C2" s="322"/>
      <c r="D2" s="322"/>
      <c r="E2" s="322"/>
      <c r="F2" s="322"/>
      <c r="G2" s="322"/>
      <c r="H2" s="322"/>
      <c r="S2" s="321" t="s">
        <v>430</v>
      </c>
      <c r="T2" s="321"/>
    </row>
    <row r="3" spans="2:20" ht="15.75" hidden="1" customHeight="1" outlineLevel="1">
      <c r="B3" s="326" t="s">
        <v>15</v>
      </c>
      <c r="C3" s="326"/>
      <c r="D3" s="326"/>
      <c r="E3" s="326"/>
      <c r="F3" s="326"/>
      <c r="G3" s="326"/>
      <c r="H3" s="326"/>
    </row>
    <row r="4" spans="2:20" ht="15.75" hidden="1" customHeight="1" outlineLevel="1">
      <c r="B4" s="187"/>
      <c r="C4" s="325" t="s">
        <v>16</v>
      </c>
      <c r="D4" s="325"/>
      <c r="E4" s="188"/>
      <c r="F4" s="320">
        <v>330</v>
      </c>
      <c r="G4" s="320"/>
      <c r="H4" s="320"/>
    </row>
    <row r="5" spans="2:20" ht="15.75" hidden="1" customHeight="1" outlineLevel="1">
      <c r="B5" s="187"/>
      <c r="C5" s="325" t="s">
        <v>17</v>
      </c>
      <c r="D5" s="325"/>
      <c r="E5" s="188"/>
      <c r="F5" s="320">
        <v>240</v>
      </c>
      <c r="G5" s="320"/>
      <c r="H5" s="320"/>
    </row>
    <row r="6" spans="2:20" ht="15.75" hidden="1" customHeight="1" outlineLevel="1">
      <c r="B6" s="187"/>
      <c r="C6" s="325" t="s">
        <v>18</v>
      </c>
      <c r="D6" s="325"/>
      <c r="E6" s="188"/>
      <c r="F6" s="320">
        <v>176</v>
      </c>
      <c r="G6" s="320"/>
      <c r="H6" s="320"/>
    </row>
    <row r="7" spans="2:20" ht="15.75" hidden="1" customHeight="1" outlineLevel="1">
      <c r="B7" s="187"/>
      <c r="C7" s="325" t="s">
        <v>19</v>
      </c>
      <c r="D7" s="325"/>
      <c r="E7" s="188"/>
      <c r="F7" s="320">
        <v>80</v>
      </c>
      <c r="G7" s="320"/>
      <c r="H7" s="320"/>
    </row>
    <row r="8" spans="2:20" ht="15.75" hidden="1" customHeight="1" outlineLevel="1">
      <c r="B8" s="187"/>
      <c r="C8" s="325" t="s">
        <v>20</v>
      </c>
      <c r="D8" s="325"/>
      <c r="E8" s="188"/>
      <c r="F8" s="320">
        <v>43</v>
      </c>
      <c r="G8" s="320"/>
      <c r="H8" s="320"/>
    </row>
    <row r="9" spans="2:20" ht="15.75" hidden="1" customHeight="1" outlineLevel="1">
      <c r="B9" s="187"/>
      <c r="C9" s="325" t="s">
        <v>36</v>
      </c>
      <c r="D9" s="325"/>
      <c r="E9" s="188"/>
      <c r="F9" s="320">
        <v>129</v>
      </c>
      <c r="G9" s="320"/>
      <c r="H9" s="320"/>
    </row>
    <row r="10" spans="2:20" ht="15.75" hidden="1" customHeight="1" outlineLevel="1">
      <c r="B10" s="187"/>
      <c r="C10" s="325" t="s">
        <v>21</v>
      </c>
      <c r="D10" s="325"/>
      <c r="E10" s="188"/>
      <c r="F10" s="320">
        <v>580</v>
      </c>
      <c r="G10" s="320"/>
      <c r="H10" s="320"/>
    </row>
    <row r="11" spans="2:20" ht="15.75" hidden="1" customHeight="1" outlineLevel="1">
      <c r="B11" s="187"/>
      <c r="C11" s="325" t="s">
        <v>22</v>
      </c>
      <c r="D11" s="325"/>
      <c r="E11" s="188"/>
      <c r="F11" s="320">
        <v>4</v>
      </c>
      <c r="G11" s="320"/>
      <c r="H11" s="320"/>
    </row>
    <row r="12" spans="2:20" ht="15.75" hidden="1" customHeight="1" outlineLevel="1">
      <c r="B12" s="187"/>
      <c r="C12" s="325" t="s">
        <v>23</v>
      </c>
      <c r="D12" s="325"/>
      <c r="E12" s="188"/>
      <c r="F12" s="320">
        <v>3</v>
      </c>
      <c r="G12" s="320"/>
      <c r="H12" s="320"/>
    </row>
    <row r="13" spans="2:20" ht="15.75" hidden="1" customHeight="1" outlineLevel="1">
      <c r="B13" s="187"/>
      <c r="C13" s="325" t="s">
        <v>24</v>
      </c>
      <c r="D13" s="325"/>
      <c r="E13" s="188"/>
      <c r="F13" s="320">
        <v>20</v>
      </c>
      <c r="G13" s="320"/>
      <c r="H13" s="320"/>
    </row>
    <row r="14" spans="2:20" ht="15.75" hidden="1" customHeight="1" outlineLevel="1">
      <c r="B14" s="187"/>
      <c r="C14" s="325" t="s">
        <v>25</v>
      </c>
      <c r="D14" s="325"/>
      <c r="E14" s="188"/>
      <c r="F14" s="320">
        <v>30</v>
      </c>
      <c r="G14" s="320"/>
      <c r="H14" s="320"/>
    </row>
    <row r="15" spans="2:20" ht="15.75" hidden="1" customHeight="1" outlineLevel="1">
      <c r="B15" s="187"/>
      <c r="C15" s="325" t="s">
        <v>26</v>
      </c>
      <c r="D15" s="325"/>
      <c r="E15" s="188"/>
      <c r="F15" s="320">
        <v>70</v>
      </c>
      <c r="G15" s="320"/>
      <c r="H15" s="320"/>
    </row>
    <row r="16" spans="2:20" ht="15.75" hidden="1" customHeight="1" outlineLevel="1">
      <c r="B16" s="187"/>
      <c r="C16" s="325" t="s">
        <v>27</v>
      </c>
      <c r="D16" s="325"/>
      <c r="E16" s="188"/>
      <c r="F16" s="320">
        <v>381</v>
      </c>
      <c r="G16" s="320"/>
      <c r="H16" s="320"/>
    </row>
    <row r="17" spans="2:18" ht="15.75" hidden="1" customHeight="1" outlineLevel="1">
      <c r="B17" s="187"/>
      <c r="C17" s="325" t="s">
        <v>28</v>
      </c>
      <c r="D17" s="325"/>
      <c r="E17" s="188"/>
      <c r="F17" s="320" t="s">
        <v>176</v>
      </c>
      <c r="G17" s="320"/>
      <c r="H17" s="320"/>
    </row>
    <row r="18" spans="2:18" ht="15.75" hidden="1" customHeight="1" outlineLevel="1">
      <c r="B18" s="187"/>
      <c r="C18" s="325" t="s">
        <v>30</v>
      </c>
      <c r="D18" s="325"/>
      <c r="E18" s="188"/>
      <c r="F18" s="320" t="s">
        <v>31</v>
      </c>
      <c r="G18" s="320"/>
      <c r="H18" s="320"/>
    </row>
    <row r="19" spans="2:18" ht="15.75" hidden="1" customHeight="1" outlineLevel="1">
      <c r="B19" s="187"/>
      <c r="C19" s="325" t="s">
        <v>37</v>
      </c>
      <c r="D19" s="325"/>
      <c r="E19" s="188"/>
      <c r="F19" s="320" t="s">
        <v>49</v>
      </c>
      <c r="G19" s="320"/>
      <c r="H19" s="320"/>
    </row>
    <row r="20" spans="2:18" ht="15.75" hidden="1" customHeight="1" outlineLevel="1">
      <c r="B20" s="187"/>
      <c r="C20" s="324" t="s">
        <v>159</v>
      </c>
      <c r="D20" s="324"/>
      <c r="E20" s="188"/>
      <c r="F20" s="320" t="s">
        <v>177</v>
      </c>
      <c r="G20" s="320"/>
      <c r="H20" s="320"/>
    </row>
    <row r="21" spans="2:18" ht="15.75" hidden="1" customHeight="1" outlineLevel="1">
      <c r="B21" s="187"/>
      <c r="C21" s="324" t="s">
        <v>160</v>
      </c>
      <c r="D21" s="324"/>
      <c r="E21" s="188"/>
      <c r="F21" s="320" t="s">
        <v>178</v>
      </c>
      <c r="G21" s="320"/>
      <c r="H21" s="320"/>
    </row>
    <row r="22" spans="2:18" ht="15.75" hidden="1" customHeight="1" outlineLevel="1">
      <c r="B22" s="187"/>
      <c r="C22" s="324" t="s">
        <v>35</v>
      </c>
      <c r="D22" s="324"/>
      <c r="E22" s="188"/>
      <c r="F22" s="320">
        <v>195</v>
      </c>
      <c r="G22" s="320"/>
      <c r="H22" s="320"/>
    </row>
    <row r="23" spans="2:18" ht="15.75" customHeight="1" collapsed="1">
      <c r="B23" s="57"/>
      <c r="C23" s="60"/>
      <c r="D23" s="60"/>
      <c r="E23" s="98"/>
      <c r="F23" s="60"/>
      <c r="G23" s="60"/>
      <c r="H23" s="59"/>
    </row>
    <row r="24" spans="2:18" ht="15.75" customHeight="1" outlineLevel="1">
      <c r="B24" s="227" t="s">
        <v>39</v>
      </c>
      <c r="C24" s="228" t="s">
        <v>44</v>
      </c>
      <c r="D24" s="228"/>
      <c r="E24" s="229" t="s">
        <v>1</v>
      </c>
      <c r="F24" s="228" t="s">
        <v>1</v>
      </c>
      <c r="G24" s="228" t="s">
        <v>40</v>
      </c>
      <c r="H24" s="230" t="s">
        <v>41</v>
      </c>
    </row>
    <row r="25" spans="2:18" ht="15.75" customHeight="1" outlineLevel="1">
      <c r="B25" s="289">
        <v>1082</v>
      </c>
      <c r="C25" s="280" t="s">
        <v>149</v>
      </c>
      <c r="D25" s="280"/>
      <c r="E25" s="202">
        <v>5268</v>
      </c>
      <c r="F25" s="203">
        <f>E25*'Прайс-лист'!I3*(1-'Прайс-лист'!$E$3)</f>
        <v>134860.80000000002</v>
      </c>
      <c r="G25" s="289"/>
      <c r="H25" s="204">
        <f>F25</f>
        <v>134860.80000000002</v>
      </c>
    </row>
    <row r="26" spans="2:18" ht="15.75" hidden="1" customHeight="1" outlineLevel="2">
      <c r="B26" s="214"/>
      <c r="C26" s="17" t="s">
        <v>343</v>
      </c>
      <c r="D26" s="17"/>
      <c r="E26" s="17"/>
      <c r="F26" s="17"/>
      <c r="G26" s="17"/>
      <c r="H26" s="17"/>
    </row>
    <row r="27" spans="2:18" ht="316.5" hidden="1" customHeight="1" outlineLevel="2">
      <c r="B27" s="206"/>
      <c r="C27" s="319" t="s">
        <v>583</v>
      </c>
      <c r="D27" s="319"/>
      <c r="E27" s="319"/>
      <c r="F27" s="319"/>
      <c r="G27" s="319"/>
      <c r="H27" s="319"/>
    </row>
    <row r="28" spans="2:18" ht="15.75" customHeight="1" outlineLevel="1" collapsed="1">
      <c r="C28" s="17" t="s">
        <v>381</v>
      </c>
      <c r="D28" s="17"/>
      <c r="E28" s="17"/>
      <c r="F28" s="17"/>
      <c r="G28" s="17"/>
      <c r="H28" s="17"/>
    </row>
    <row r="29" spans="2:18" ht="15.75" customHeight="1" outlineLevel="1">
      <c r="B29" s="282">
        <v>2478</v>
      </c>
      <c r="C29" s="288" t="s">
        <v>3</v>
      </c>
      <c r="D29" s="210" t="s">
        <v>281</v>
      </c>
      <c r="E29" s="237">
        <v>224</v>
      </c>
      <c r="F29" s="203">
        <f>E29*'Прайс-лист'!I3*(1-'Прайс-лист'!$E$3)</f>
        <v>5734.4000000000005</v>
      </c>
      <c r="G29" s="205">
        <v>0</v>
      </c>
      <c r="H29" s="204">
        <f t="shared" ref="H29:H39" si="0">F29*G29</f>
        <v>0</v>
      </c>
      <c r="J29" s="123" t="s">
        <v>281</v>
      </c>
      <c r="K29" s="123" t="s">
        <v>281</v>
      </c>
      <c r="L29" s="123" t="s">
        <v>281</v>
      </c>
      <c r="M29" s="123" t="s">
        <v>281</v>
      </c>
      <c r="N29" s="123" t="s">
        <v>281</v>
      </c>
      <c r="O29" s="123" t="s">
        <v>281</v>
      </c>
      <c r="P29" s="123" t="s">
        <v>281</v>
      </c>
      <c r="Q29" s="123" t="s">
        <v>281</v>
      </c>
      <c r="R29" s="123" t="s">
        <v>281</v>
      </c>
    </row>
    <row r="30" spans="2:18" ht="15.75" customHeight="1" outlineLevel="1">
      <c r="B30" s="220"/>
      <c r="C30" s="281" t="s">
        <v>479</v>
      </c>
      <c r="D30" s="221" t="s">
        <v>281</v>
      </c>
      <c r="E30" s="237">
        <v>23</v>
      </c>
      <c r="F30" s="203">
        <f>E30*'Прайс-лист'!I3*(1-'Прайс-лист'!$E$3)</f>
        <v>588.80000000000007</v>
      </c>
      <c r="G30" s="205">
        <v>0</v>
      </c>
      <c r="H30" s="204">
        <f t="shared" si="0"/>
        <v>0</v>
      </c>
      <c r="J30" s="125" t="s">
        <v>337</v>
      </c>
      <c r="K30" s="127" t="s">
        <v>478</v>
      </c>
      <c r="L30" s="123" t="s">
        <v>339</v>
      </c>
      <c r="M30" s="127" t="s">
        <v>563</v>
      </c>
      <c r="N30" s="127" t="s">
        <v>466</v>
      </c>
      <c r="O30" s="149" t="s">
        <v>417</v>
      </c>
      <c r="P30" s="149" t="s">
        <v>421</v>
      </c>
      <c r="Q30" s="125" t="s">
        <v>340</v>
      </c>
      <c r="R30" s="127" t="s">
        <v>400</v>
      </c>
    </row>
    <row r="31" spans="2:18" ht="15.75" customHeight="1" outlineLevel="1">
      <c r="B31" s="282">
        <v>2122</v>
      </c>
      <c r="C31" s="281" t="s">
        <v>483</v>
      </c>
      <c r="D31" s="221" t="s">
        <v>281</v>
      </c>
      <c r="E31" s="237">
        <v>114</v>
      </c>
      <c r="F31" s="203">
        <f>E31*'Прайс-лист'!I3*(1-'Прайс-лист'!$E$3)</f>
        <v>2918.4</v>
      </c>
      <c r="G31" s="205">
        <v>0</v>
      </c>
      <c r="H31" s="204">
        <f t="shared" si="0"/>
        <v>0</v>
      </c>
      <c r="J31" s="125" t="s">
        <v>384</v>
      </c>
      <c r="K31" s="123" t="s">
        <v>475</v>
      </c>
      <c r="L31" s="125" t="s">
        <v>337</v>
      </c>
      <c r="M31" s="125" t="s">
        <v>464</v>
      </c>
      <c r="N31" s="125" t="s">
        <v>467</v>
      </c>
      <c r="O31" s="149" t="s">
        <v>418</v>
      </c>
      <c r="P31" s="149" t="s">
        <v>422</v>
      </c>
      <c r="Q31" s="125" t="s">
        <v>341</v>
      </c>
      <c r="R31" s="123" t="s">
        <v>399</v>
      </c>
    </row>
    <row r="32" spans="2:18" ht="15.75" customHeight="1" outlineLevel="1">
      <c r="B32" s="282"/>
      <c r="C32" s="281" t="s">
        <v>490</v>
      </c>
      <c r="D32" s="221" t="s">
        <v>281</v>
      </c>
      <c r="E32" s="237">
        <v>1333</v>
      </c>
      <c r="F32" s="203">
        <f>E32*'Прайс-лист'!I3*(1-'Прайс-лист'!$E$3)</f>
        <v>34124.800000000003</v>
      </c>
      <c r="G32" s="205">
        <v>0</v>
      </c>
      <c r="H32" s="204">
        <f t="shared" si="0"/>
        <v>0</v>
      </c>
      <c r="J32" s="125" t="s">
        <v>383</v>
      </c>
      <c r="K32" s="130" t="s">
        <v>476</v>
      </c>
      <c r="L32" s="124"/>
      <c r="M32" s="125" t="s">
        <v>465</v>
      </c>
      <c r="N32" s="125" t="s">
        <v>468</v>
      </c>
      <c r="O32" s="142"/>
      <c r="P32" s="149" t="s">
        <v>423</v>
      </c>
      <c r="Q32" s="125" t="s">
        <v>342</v>
      </c>
      <c r="R32" s="125"/>
    </row>
    <row r="33" spans="2:18" ht="15.75" customHeight="1" outlineLevel="1">
      <c r="B33" s="282"/>
      <c r="C33" s="281" t="s">
        <v>489</v>
      </c>
      <c r="D33" s="221" t="s">
        <v>281</v>
      </c>
      <c r="E33" s="237">
        <v>1976</v>
      </c>
      <c r="F33" s="203">
        <f>E33*'Прайс-лист'!I3*(1-'Прайс-лист'!$E$3)</f>
        <v>50585.600000000006</v>
      </c>
      <c r="G33" s="205">
        <v>0</v>
      </c>
      <c r="H33" s="204">
        <f t="shared" ref="H33" si="1">F33*G33</f>
        <v>0</v>
      </c>
      <c r="J33" s="127" t="s">
        <v>338</v>
      </c>
      <c r="K33" s="124" t="s">
        <v>477</v>
      </c>
      <c r="L33" s="130"/>
      <c r="M33" s="130"/>
      <c r="N33" s="130"/>
      <c r="O33" s="125"/>
      <c r="P33" s="149" t="s">
        <v>424</v>
      </c>
      <c r="Q33" s="127" t="s">
        <v>456</v>
      </c>
      <c r="R33" s="125"/>
    </row>
    <row r="34" spans="2:18" ht="15.75" customHeight="1" outlineLevel="1">
      <c r="B34" s="282">
        <v>2004</v>
      </c>
      <c r="C34" s="281" t="s">
        <v>283</v>
      </c>
      <c r="D34" s="221" t="s">
        <v>281</v>
      </c>
      <c r="E34" s="237">
        <v>0</v>
      </c>
      <c r="F34" s="203">
        <f>E34*'Прайс-лист'!I3*(1-'Прайс-лист'!$E$3)</f>
        <v>0</v>
      </c>
      <c r="G34" s="205">
        <v>0</v>
      </c>
      <c r="H34" s="204">
        <f t="shared" si="0"/>
        <v>0</v>
      </c>
      <c r="J34" s="127" t="s">
        <v>339</v>
      </c>
      <c r="K34" s="156" t="s">
        <v>352</v>
      </c>
      <c r="L34" s="130"/>
      <c r="M34" s="130"/>
      <c r="N34" s="130"/>
      <c r="O34" s="126"/>
      <c r="P34" s="149" t="s">
        <v>425</v>
      </c>
      <c r="R34" s="127"/>
    </row>
    <row r="35" spans="2:18" ht="15.75" customHeight="1" outlineLevel="1">
      <c r="B35" s="282">
        <v>3062</v>
      </c>
      <c r="C35" s="280" t="s">
        <v>282</v>
      </c>
      <c r="D35" s="221" t="s">
        <v>281</v>
      </c>
      <c r="E35" s="237">
        <v>71</v>
      </c>
      <c r="F35" s="203">
        <f>E35*'Прайс-лист'!I3*(1-'Прайс-лист'!$E$3)</f>
        <v>1817.6000000000001</v>
      </c>
      <c r="G35" s="205">
        <v>0</v>
      </c>
      <c r="H35" s="204">
        <f t="shared" si="0"/>
        <v>0</v>
      </c>
      <c r="K35" s="156" t="s">
        <v>480</v>
      </c>
      <c r="L35" s="127"/>
      <c r="M35" s="127"/>
      <c r="N35" s="127"/>
      <c r="O35" s="181"/>
      <c r="P35" s="181"/>
      <c r="R35" s="63"/>
    </row>
    <row r="36" spans="2:18" ht="15.75" customHeight="1" outlineLevel="1">
      <c r="B36" s="282">
        <v>3500</v>
      </c>
      <c r="C36" s="288" t="s">
        <v>335</v>
      </c>
      <c r="D36" s="210" t="s">
        <v>281</v>
      </c>
      <c r="E36" s="237">
        <v>291</v>
      </c>
      <c r="F36" s="203">
        <f>E36*'Прайс-лист'!I3*(1-'Прайс-лист'!$E$3)</f>
        <v>7449.6</v>
      </c>
      <c r="G36" s="205">
        <v>0</v>
      </c>
      <c r="H36" s="204">
        <f t="shared" si="0"/>
        <v>0</v>
      </c>
    </row>
    <row r="37" spans="2:18" ht="15.75" customHeight="1" outlineLevel="1">
      <c r="B37" s="278" t="s">
        <v>395</v>
      </c>
      <c r="C37" s="286" t="s">
        <v>398</v>
      </c>
      <c r="D37" s="210" t="s">
        <v>281</v>
      </c>
      <c r="E37" s="209">
        <v>0</v>
      </c>
      <c r="F37" s="203">
        <f>E37*'Прайс-лист'!I3*(1-'Прайс-лист'!$E$3)</f>
        <v>0</v>
      </c>
      <c r="G37" s="205">
        <v>0</v>
      </c>
      <c r="H37" s="204">
        <f t="shared" si="0"/>
        <v>0</v>
      </c>
    </row>
    <row r="38" spans="2:18" ht="15.75" customHeight="1" outlineLevel="1">
      <c r="B38" s="282">
        <v>2560</v>
      </c>
      <c r="C38" s="281" t="s">
        <v>461</v>
      </c>
      <c r="D38" s="281"/>
      <c r="E38" s="209">
        <v>58</v>
      </c>
      <c r="F38" s="203">
        <f>E38*'Прайс-лист'!I3*(1-'Прайс-лист'!$E$3)</f>
        <v>1484.8000000000002</v>
      </c>
      <c r="G38" s="205">
        <v>0</v>
      </c>
      <c r="H38" s="204">
        <f t="shared" si="0"/>
        <v>0</v>
      </c>
    </row>
    <row r="39" spans="2:18" ht="15.75" customHeight="1" outlineLevel="1">
      <c r="B39" s="278">
        <v>2129</v>
      </c>
      <c r="C39" s="207" t="s">
        <v>98</v>
      </c>
      <c r="D39" s="207"/>
      <c r="E39" s="238">
        <v>188</v>
      </c>
      <c r="F39" s="203">
        <f>E39*'Прайс-лист'!I3*(1-'Прайс-лист'!$E$3)</f>
        <v>4812.8</v>
      </c>
      <c r="G39" s="205">
        <v>0</v>
      </c>
      <c r="H39" s="204">
        <f t="shared" si="0"/>
        <v>0</v>
      </c>
    </row>
    <row r="40" spans="2:18" ht="15.75" customHeight="1" outlineLevel="1">
      <c r="C40" s="219" t="s">
        <v>4</v>
      </c>
      <c r="D40" s="219"/>
      <c r="E40" s="219"/>
      <c r="F40" s="219"/>
      <c r="G40" s="219"/>
      <c r="H40" s="219"/>
    </row>
    <row r="41" spans="2:18" ht="15.75" customHeight="1" outlineLevel="1">
      <c r="B41" s="284">
        <v>4146</v>
      </c>
      <c r="C41" s="211" t="s">
        <v>401</v>
      </c>
      <c r="D41" s="211"/>
      <c r="E41" s="238">
        <v>36</v>
      </c>
      <c r="F41" s="203">
        <f>E41*'Прайс-лист'!I3*(1-'Прайс-лист'!$E$3)</f>
        <v>921.6</v>
      </c>
      <c r="G41" s="205">
        <v>0</v>
      </c>
      <c r="H41" s="204">
        <f t="shared" ref="H41:H53" si="2">F41*G41</f>
        <v>0</v>
      </c>
    </row>
    <row r="42" spans="2:18" ht="15.75" customHeight="1" outlineLevel="1">
      <c r="B42" s="284">
        <v>2704</v>
      </c>
      <c r="C42" s="211" t="s">
        <v>99</v>
      </c>
      <c r="D42" s="211"/>
      <c r="E42" s="238">
        <v>528</v>
      </c>
      <c r="F42" s="203">
        <f>E42*'Прайс-лист'!I3*(1-'Прайс-лист'!$E$3)</f>
        <v>13516.800000000001</v>
      </c>
      <c r="G42" s="205">
        <v>0</v>
      </c>
      <c r="H42" s="204">
        <f t="shared" si="2"/>
        <v>0</v>
      </c>
    </row>
    <row r="43" spans="2:18" ht="15.75" customHeight="1" outlineLevel="1">
      <c r="B43" s="284">
        <v>2605</v>
      </c>
      <c r="C43" s="211" t="s">
        <v>100</v>
      </c>
      <c r="D43" s="211"/>
      <c r="E43" s="238">
        <v>521</v>
      </c>
      <c r="F43" s="203">
        <f>E43*'Прайс-лист'!I3*(1-'Прайс-лист'!$E$3)</f>
        <v>13337.6</v>
      </c>
      <c r="G43" s="205">
        <v>0</v>
      </c>
      <c r="H43" s="204">
        <f t="shared" si="2"/>
        <v>0</v>
      </c>
    </row>
    <row r="44" spans="2:18" ht="15.75" customHeight="1" outlineLevel="1">
      <c r="B44" s="284">
        <v>2601</v>
      </c>
      <c r="C44" s="211" t="s">
        <v>83</v>
      </c>
      <c r="D44" s="211"/>
      <c r="E44" s="238">
        <v>101</v>
      </c>
      <c r="F44" s="203">
        <f>E44*'Прайс-лист'!I3*(1-'Прайс-лист'!$E$3)</f>
        <v>2585.6000000000004</v>
      </c>
      <c r="G44" s="205">
        <v>0</v>
      </c>
      <c r="H44" s="204">
        <f>F44*G44</f>
        <v>0</v>
      </c>
    </row>
    <row r="45" spans="2:18" ht="15.75" customHeight="1" outlineLevel="1">
      <c r="B45" s="284">
        <v>2309</v>
      </c>
      <c r="C45" s="211" t="s">
        <v>101</v>
      </c>
      <c r="D45" s="211"/>
      <c r="E45" s="238">
        <v>179</v>
      </c>
      <c r="F45" s="203">
        <f>E45*'Прайс-лист'!I3*(1-'Прайс-лист'!$E$3)</f>
        <v>4582.4000000000005</v>
      </c>
      <c r="G45" s="205">
        <v>0</v>
      </c>
      <c r="H45" s="204">
        <f t="shared" si="2"/>
        <v>0</v>
      </c>
    </row>
    <row r="46" spans="2:18" ht="15.75" customHeight="1" outlineLevel="1">
      <c r="B46" s="284">
        <v>2917</v>
      </c>
      <c r="C46" s="211" t="s">
        <v>6</v>
      </c>
      <c r="D46" s="211"/>
      <c r="E46" s="238">
        <v>113</v>
      </c>
      <c r="F46" s="203">
        <f>E46*'Прайс-лист'!I3*(1-'Прайс-лист'!$E$3)</f>
        <v>2892.8</v>
      </c>
      <c r="G46" s="205">
        <v>0</v>
      </c>
      <c r="H46" s="204">
        <f t="shared" si="2"/>
        <v>0</v>
      </c>
    </row>
    <row r="47" spans="2:18" ht="15.75" customHeight="1" outlineLevel="1">
      <c r="B47" s="284">
        <v>2918</v>
      </c>
      <c r="C47" s="211" t="s">
        <v>7</v>
      </c>
      <c r="D47" s="211"/>
      <c r="E47" s="238">
        <v>137</v>
      </c>
      <c r="F47" s="203">
        <f>E47*'Прайс-лист'!I3*(1-'Прайс-лист'!$E$3)</f>
        <v>3507.2000000000003</v>
      </c>
      <c r="G47" s="205">
        <v>0</v>
      </c>
      <c r="H47" s="204">
        <f t="shared" si="2"/>
        <v>0</v>
      </c>
    </row>
    <row r="48" spans="2:18" ht="15.75" customHeight="1" outlineLevel="1">
      <c r="B48" s="284">
        <v>2820</v>
      </c>
      <c r="C48" s="211" t="s">
        <v>8</v>
      </c>
      <c r="D48" s="211"/>
      <c r="E48" s="238">
        <v>250</v>
      </c>
      <c r="F48" s="203">
        <f>E48*'Прайс-лист'!I3*(1-'Прайс-лист'!$E$3)</f>
        <v>6400</v>
      </c>
      <c r="G48" s="205">
        <v>0</v>
      </c>
      <c r="H48" s="204">
        <f t="shared" si="2"/>
        <v>0</v>
      </c>
    </row>
    <row r="49" spans="2:8" ht="15.75" customHeight="1" outlineLevel="1">
      <c r="B49" s="284">
        <v>2821</v>
      </c>
      <c r="C49" s="211" t="s">
        <v>102</v>
      </c>
      <c r="D49" s="211"/>
      <c r="E49" s="238">
        <v>303</v>
      </c>
      <c r="F49" s="203">
        <f>E49*'Прайс-лист'!I3*(1-'Прайс-лист'!$E$3)</f>
        <v>7756.8</v>
      </c>
      <c r="G49" s="205">
        <v>0</v>
      </c>
      <c r="H49" s="204">
        <f t="shared" si="2"/>
        <v>0</v>
      </c>
    </row>
    <row r="50" spans="2:8" ht="15.75" customHeight="1" outlineLevel="1">
      <c r="B50" s="284">
        <v>2847</v>
      </c>
      <c r="C50" s="211" t="s">
        <v>103</v>
      </c>
      <c r="D50" s="211"/>
      <c r="E50" s="238">
        <v>70</v>
      </c>
      <c r="F50" s="203">
        <f>E50*'Прайс-лист'!I3*(1-'Прайс-лист'!$E$3)</f>
        <v>1792</v>
      </c>
      <c r="G50" s="205">
        <v>0</v>
      </c>
      <c r="H50" s="204">
        <f t="shared" si="2"/>
        <v>0</v>
      </c>
    </row>
    <row r="51" spans="2:8" ht="15.75" customHeight="1" outlineLevel="1">
      <c r="B51" s="284">
        <v>2841</v>
      </c>
      <c r="C51" s="211" t="s">
        <v>104</v>
      </c>
      <c r="D51" s="211"/>
      <c r="E51" s="238">
        <v>73</v>
      </c>
      <c r="F51" s="203">
        <f>E51*'Прайс-лист'!I3*(1-'Прайс-лист'!$E$3)</f>
        <v>1868.8000000000002</v>
      </c>
      <c r="G51" s="205">
        <v>0</v>
      </c>
      <c r="H51" s="204">
        <f t="shared" si="2"/>
        <v>0</v>
      </c>
    </row>
    <row r="52" spans="2:8" ht="15.75" customHeight="1" outlineLevel="1">
      <c r="B52" s="284">
        <v>2390</v>
      </c>
      <c r="C52" s="207" t="s">
        <v>564</v>
      </c>
      <c r="D52" s="211"/>
      <c r="E52" s="238">
        <v>401</v>
      </c>
      <c r="F52" s="203">
        <f>E52*'Прайс-лист'!I3*(1-'Прайс-лист'!$E$3)</f>
        <v>10265.6</v>
      </c>
      <c r="G52" s="205">
        <v>0</v>
      </c>
      <c r="H52" s="204">
        <f t="shared" si="2"/>
        <v>0</v>
      </c>
    </row>
    <row r="53" spans="2:8" ht="15.75" customHeight="1" outlineLevel="1">
      <c r="B53" s="239">
        <v>2395</v>
      </c>
      <c r="C53" s="240" t="s">
        <v>567</v>
      </c>
      <c r="D53" s="241"/>
      <c r="E53" s="242">
        <v>564</v>
      </c>
      <c r="F53" s="103">
        <f>E53*'Прайс-лист'!I3*(1-'Прайс-лист'!$E$3)</f>
        <v>14438.400000000001</v>
      </c>
      <c r="G53" s="243">
        <v>0</v>
      </c>
      <c r="H53" s="131">
        <f t="shared" si="2"/>
        <v>0</v>
      </c>
    </row>
    <row r="54" spans="2:8" ht="15.75" customHeight="1">
      <c r="B54" s="3"/>
      <c r="C54" s="290"/>
      <c r="D54" s="290"/>
      <c r="E54" s="96"/>
      <c r="F54" s="1"/>
      <c r="G54" s="17" t="s">
        <v>9</v>
      </c>
      <c r="H54" s="95">
        <f>SUM(H25:H53)</f>
        <v>134860.80000000002</v>
      </c>
    </row>
  </sheetData>
  <sortState ref="A38:H51">
    <sortCondition ref="A38"/>
  </sortState>
  <mergeCells count="42">
    <mergeCell ref="S2:T2"/>
    <mergeCell ref="B2:H2"/>
    <mergeCell ref="B3:H3"/>
    <mergeCell ref="C9:D9"/>
    <mergeCell ref="C11:D11"/>
    <mergeCell ref="F19:H19"/>
    <mergeCell ref="F20:H20"/>
    <mergeCell ref="F21:H21"/>
    <mergeCell ref="F22:H22"/>
    <mergeCell ref="C16:D16"/>
    <mergeCell ref="C17:D17"/>
    <mergeCell ref="C18:D18"/>
    <mergeCell ref="C19:D19"/>
    <mergeCell ref="C20:D20"/>
    <mergeCell ref="C21:D21"/>
    <mergeCell ref="C22:D22"/>
    <mergeCell ref="C14:D14"/>
    <mergeCell ref="C15:D15"/>
    <mergeCell ref="C13:D13"/>
    <mergeCell ref="C4:D4"/>
    <mergeCell ref="C5:D5"/>
    <mergeCell ref="C6:D6"/>
    <mergeCell ref="C7:D7"/>
    <mergeCell ref="C8:D8"/>
    <mergeCell ref="C10:D10"/>
    <mergeCell ref="C12:D1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</mergeCells>
  <dataValidations count="10">
    <dataValidation type="list" allowBlank="1" showInputMessage="1" showErrorMessage="1" sqref="D46">
      <formula1>#REF!</formula1>
    </dataValidation>
    <dataValidation type="list" allowBlank="1" showInputMessage="1" showErrorMessage="1" sqref="D35">
      <formula1>$P$29:$P$34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7">
      <formula1>$R$29:$R$31</formula1>
    </dataValidation>
    <dataValidation type="list" allowBlank="1" showInputMessage="1" showErrorMessage="1" sqref="D30">
      <formula1>$K$29:$K$35</formula1>
    </dataValidation>
    <dataValidation type="list" showInputMessage="1" showErrorMessage="1" sqref="D31">
      <formula1>$L$29:$L$31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6">
      <formula1>$Q$29:$Q$33</formula1>
    </dataValidation>
    <dataValidation type="list" allowBlank="1" showInputMessage="1" showErrorMessage="1" sqref="D32">
      <formula1>$M$29:$M$32</formula1>
    </dataValidation>
    <dataValidation type="list" allowBlank="1" showInputMessage="1" showErrorMessage="1" sqref="D33">
      <formula1>$N$29:$N$32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50</vt:i4>
      </vt:variant>
      <vt:variant>
        <vt:lpstr>Именованные диапазоны</vt:lpstr>
      </vt:variant>
      <vt:variant>
        <vt:i4>48</vt:i4>
      </vt:variant>
    </vt:vector>
  </HeadingPairs>
  <TitlesOfParts>
    <vt:vector size="98" baseType="lpstr">
      <vt:lpstr>Прайс-лист</vt:lpstr>
      <vt:lpstr>G850</vt:lpstr>
      <vt:lpstr>G750</vt:lpstr>
      <vt:lpstr>G650</vt:lpstr>
      <vt:lpstr>G580</vt:lpstr>
      <vt:lpstr>G500</vt:lpstr>
      <vt:lpstr>G420</vt:lpstr>
      <vt:lpstr>G380</vt:lpstr>
      <vt:lpstr>G340</vt:lpstr>
      <vt:lpstr>S520L</vt:lpstr>
      <vt:lpstr>S470NL</vt:lpstr>
      <vt:lpstr>S420NL</vt:lpstr>
      <vt:lpstr>S370NL</vt:lpstr>
      <vt:lpstr>S330L</vt:lpstr>
      <vt:lpstr>S300L</vt:lpstr>
      <vt:lpstr>S520S</vt:lpstr>
      <vt:lpstr>S470NS</vt:lpstr>
      <vt:lpstr>S420NS</vt:lpstr>
      <vt:lpstr>S370NS</vt:lpstr>
      <vt:lpstr>S330S</vt:lpstr>
      <vt:lpstr>S300S</vt:lpstr>
      <vt:lpstr>S470N</vt:lpstr>
      <vt:lpstr>S420N</vt:lpstr>
      <vt:lpstr>S370N</vt:lpstr>
      <vt:lpstr>S330</vt:lpstr>
      <vt:lpstr>S300</vt:lpstr>
      <vt:lpstr>S275</vt:lpstr>
      <vt:lpstr>S250</vt:lpstr>
      <vt:lpstr>R460</vt:lpstr>
      <vt:lpstr>R420</vt:lpstr>
      <vt:lpstr>R380</vt:lpstr>
      <vt:lpstr>C360</vt:lpstr>
      <vt:lpstr>C360A</vt:lpstr>
      <vt:lpstr>C330</vt:lpstr>
      <vt:lpstr>C330A</vt:lpstr>
      <vt:lpstr>C300</vt:lpstr>
      <vt:lpstr>C300A</vt:lpstr>
      <vt:lpstr>C270</vt:lpstr>
      <vt:lpstr>C270A</vt:lpstr>
      <vt:lpstr>C240</vt:lpstr>
      <vt:lpstr>C240A</vt:lpstr>
      <vt:lpstr>A550P</vt:lpstr>
      <vt:lpstr>A550</vt:lpstr>
      <vt:lpstr>A450P</vt:lpstr>
      <vt:lpstr>A450</vt:lpstr>
      <vt:lpstr>A380P</vt:lpstr>
      <vt:lpstr>A380</vt:lpstr>
      <vt:lpstr>N585</vt:lpstr>
      <vt:lpstr>RG370R</vt:lpstr>
      <vt:lpstr>Material Colors</vt:lpstr>
      <vt:lpstr>A380P!Область_печати</vt:lpstr>
      <vt:lpstr>'A450'!Область_печати</vt:lpstr>
      <vt:lpstr>A450P!Область_печати</vt:lpstr>
      <vt:lpstr>'A550'!Область_печати</vt:lpstr>
      <vt:lpstr>A550P!Область_печати</vt:lpstr>
      <vt:lpstr>'C240'!Область_печати</vt:lpstr>
      <vt:lpstr>'C240A'!Область_печати</vt:lpstr>
      <vt:lpstr>'C270'!Область_печати</vt:lpstr>
      <vt:lpstr>'C270A'!Область_печати</vt:lpstr>
      <vt:lpstr>'C300'!Область_печати</vt:lpstr>
      <vt:lpstr>'C300A'!Область_печати</vt:lpstr>
      <vt:lpstr>'C330'!Область_печати</vt:lpstr>
      <vt:lpstr>'C330A'!Область_печати</vt:lpstr>
      <vt:lpstr>'C360'!Область_печати</vt:lpstr>
      <vt:lpstr>'C360A'!Область_печати</vt:lpstr>
      <vt:lpstr>'G340'!Область_печати</vt:lpstr>
      <vt:lpstr>'G380'!Область_печати</vt:lpstr>
      <vt:lpstr>'G420'!Область_печати</vt:lpstr>
      <vt:lpstr>'G500'!Область_печати</vt:lpstr>
      <vt:lpstr>'G580'!Область_печати</vt:lpstr>
      <vt:lpstr>'G650'!Область_печати</vt:lpstr>
      <vt:lpstr>'G750'!Область_печати</vt:lpstr>
      <vt:lpstr>'G850'!Область_печати</vt:lpstr>
      <vt:lpstr>'N585'!Область_печати</vt:lpstr>
      <vt:lpstr>'R380'!Область_печати</vt:lpstr>
      <vt:lpstr>'R420'!Область_печати</vt:lpstr>
      <vt:lpstr>'R460'!Область_печати</vt:lpstr>
      <vt:lpstr>RG370R!Область_печати</vt:lpstr>
      <vt:lpstr>'S250'!Область_печати</vt:lpstr>
      <vt:lpstr>'S275'!Область_печати</vt:lpstr>
      <vt:lpstr>'S300'!Область_печати</vt:lpstr>
      <vt:lpstr>S300L!Область_печати</vt:lpstr>
      <vt:lpstr>S300S!Область_печати</vt:lpstr>
      <vt:lpstr>'S330'!Область_печати</vt:lpstr>
      <vt:lpstr>S330L!Область_печати</vt:lpstr>
      <vt:lpstr>S330S!Область_печати</vt:lpstr>
      <vt:lpstr>S370N!Область_печати</vt:lpstr>
      <vt:lpstr>S370NL!Область_печати</vt:lpstr>
      <vt:lpstr>S370NS!Область_печати</vt:lpstr>
      <vt:lpstr>S420N!Область_печати</vt:lpstr>
      <vt:lpstr>S420NL!Область_печати</vt:lpstr>
      <vt:lpstr>S420NS!Область_печати</vt:lpstr>
      <vt:lpstr>S470N!Область_печати</vt:lpstr>
      <vt:lpstr>S470NL!Область_печати</vt:lpstr>
      <vt:lpstr>S470NS!Область_печати</vt:lpstr>
      <vt:lpstr>S520L!Область_печати</vt:lpstr>
      <vt:lpstr>S520S!Область_печати</vt:lpstr>
      <vt:lpstr>'Прайс-лист'!Область_печати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2019-01-08T15:18:44Z</dcterms:modified>
</cp:coreProperties>
</file>