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7340" windowHeight="12765" tabRatio="972"/>
  </bookViews>
  <sheets>
    <sheet name="Прайс-лист" sheetId="1" r:id="rId1"/>
    <sheet name="G850" sheetId="116" r:id="rId2"/>
    <sheet name="G750" sheetId="130" r:id="rId3"/>
    <sheet name="G650" sheetId="78" r:id="rId4"/>
    <sheet name="G580" sheetId="120" r:id="rId5"/>
    <sheet name="G500" sheetId="77" r:id="rId6"/>
    <sheet name="G420" sheetId="128" r:id="rId7"/>
    <sheet name="G380" sheetId="74" r:id="rId8"/>
    <sheet name="G340" sheetId="73" r:id="rId9"/>
    <sheet name="S520L" sheetId="67" r:id="rId10"/>
    <sheet name="S470NL" sheetId="65" r:id="rId11"/>
    <sheet name="S420NL" sheetId="63" r:id="rId12"/>
    <sheet name="S370NL" sheetId="64" r:id="rId13"/>
    <sheet name="S330L" sheetId="115" r:id="rId14"/>
    <sheet name="S300L" sheetId="114" r:id="rId15"/>
    <sheet name="S520S" sheetId="19" r:id="rId16"/>
    <sheet name="S470NS" sheetId="17" r:id="rId17"/>
    <sheet name="S420NS" sheetId="16" r:id="rId18"/>
    <sheet name="S370NS" sheetId="15" r:id="rId19"/>
    <sheet name="S330S" sheetId="14" r:id="rId20"/>
    <sheet name="S300S" sheetId="13" r:id="rId21"/>
    <sheet name="S470N" sheetId="10" r:id="rId22"/>
    <sheet name="S420N" sheetId="9" r:id="rId23"/>
    <sheet name="S370N" sheetId="8" r:id="rId24"/>
    <sheet name="S330" sheetId="7" r:id="rId25"/>
    <sheet name="S300" sheetId="4" r:id="rId26"/>
    <sheet name="S275" sheetId="3" r:id="rId27"/>
    <sheet name="S250" sheetId="2" r:id="rId28"/>
    <sheet name="R460" sheetId="102" r:id="rId29"/>
    <sheet name="R420" sheetId="101" r:id="rId30"/>
    <sheet name="R380" sheetId="100" r:id="rId31"/>
    <sheet name="C360" sheetId="97" r:id="rId32"/>
    <sheet name="C360A" sheetId="98" r:id="rId33"/>
    <sheet name="C330" sheetId="95" r:id="rId34"/>
    <sheet name="C330A" sheetId="96" r:id="rId35"/>
    <sheet name="C300" sheetId="93" r:id="rId36"/>
    <sheet name="C300A" sheetId="94" r:id="rId37"/>
    <sheet name="C270" sheetId="91" r:id="rId38"/>
    <sheet name="C270A" sheetId="92" r:id="rId39"/>
    <sheet name="C240" sheetId="89" r:id="rId40"/>
    <sheet name="C240A" sheetId="90" r:id="rId41"/>
    <sheet name="A550P" sheetId="84" r:id="rId42"/>
    <sheet name="A550" sheetId="83" r:id="rId43"/>
    <sheet name="A450P" sheetId="82" r:id="rId44"/>
    <sheet name="A450" sheetId="81" r:id="rId45"/>
    <sheet name="A380P" sheetId="80" r:id="rId46"/>
    <sheet name="A380" sheetId="79" r:id="rId47"/>
    <sheet name="N585" sheetId="122" r:id="rId48"/>
    <sheet name="RG370R" sheetId="105" r:id="rId49"/>
    <sheet name="Material Colors" sheetId="131" r:id="rId50"/>
  </sheets>
  <definedNames>
    <definedName name="_xlnm._FilterDatabase" localSheetId="27" hidden="1">'S250'!$B$1:$H$38</definedName>
    <definedName name="_xlnm._FilterDatabase" localSheetId="10" hidden="1">S470NL!$B$48:$H$48</definedName>
    <definedName name="_xlnm.Print_Area" localSheetId="45">A380P!$B:$G</definedName>
    <definedName name="_xlnm.Print_Area" localSheetId="44">'A450'!$B:$G</definedName>
    <definedName name="_xlnm.Print_Area" localSheetId="43">A450P!$B:$G</definedName>
    <definedName name="_xlnm.Print_Area" localSheetId="42">'A550'!$B:$G</definedName>
    <definedName name="_xlnm.Print_Area" localSheetId="41">A550P!$B:$G</definedName>
    <definedName name="_xlnm.Print_Area" localSheetId="39">'C240'!$B:$H</definedName>
    <definedName name="_xlnm.Print_Area" localSheetId="40">'C240A'!$B:$H</definedName>
    <definedName name="_xlnm.Print_Area" localSheetId="37">'C270'!$B:$H</definedName>
    <definedName name="_xlnm.Print_Area" localSheetId="38">'C270A'!$B:$H</definedName>
    <definedName name="_xlnm.Print_Area" localSheetId="35">'C300'!$B:$H</definedName>
    <definedName name="_xlnm.Print_Area" localSheetId="36">'C300A'!$B:$H</definedName>
    <definedName name="_xlnm.Print_Area" localSheetId="33">'C330'!$B:$H</definedName>
    <definedName name="_xlnm.Print_Area" localSheetId="34">'C330A'!$B:$H</definedName>
    <definedName name="_xlnm.Print_Area" localSheetId="31">'C360'!$B:$H</definedName>
    <definedName name="_xlnm.Print_Area" localSheetId="32">'C360A'!$B:$H</definedName>
    <definedName name="_xlnm.Print_Area" localSheetId="8">'G340'!$B:$H</definedName>
    <definedName name="_xlnm.Print_Area" localSheetId="7">'G380'!$B:$H</definedName>
    <definedName name="_xlnm.Print_Area" localSheetId="6">'G420'!$B:$H</definedName>
    <definedName name="_xlnm.Print_Area" localSheetId="5">'G500'!$B:$H</definedName>
    <definedName name="_xlnm.Print_Area" localSheetId="4">'G580'!$B:$H</definedName>
    <definedName name="_xlnm.Print_Area" localSheetId="3">'G650'!$B:$H</definedName>
    <definedName name="_xlnm.Print_Area" localSheetId="2">'G750'!$B:$H</definedName>
    <definedName name="_xlnm.Print_Area" localSheetId="1">'G850'!$B:$I</definedName>
    <definedName name="_xlnm.Print_Area" localSheetId="47">'N585'!$B:$G</definedName>
    <definedName name="_xlnm.Print_Area" localSheetId="30">'R380'!$B:$H</definedName>
    <definedName name="_xlnm.Print_Area" localSheetId="29">'R420'!$B:$H</definedName>
    <definedName name="_xlnm.Print_Area" localSheetId="28">'R460'!$B:$H</definedName>
    <definedName name="_xlnm.Print_Area" localSheetId="48">RG370R!$B:$G</definedName>
    <definedName name="_xlnm.Print_Area" localSheetId="27">'S250'!$B:$H</definedName>
    <definedName name="_xlnm.Print_Area" localSheetId="26">'S275'!$B:$H</definedName>
    <definedName name="_xlnm.Print_Area" localSheetId="25">'S300'!$B:$H</definedName>
    <definedName name="_xlnm.Print_Area" localSheetId="14">S300L!$B:$H</definedName>
    <definedName name="_xlnm.Print_Area" localSheetId="20">S300S!$B:$H</definedName>
    <definedName name="_xlnm.Print_Area" localSheetId="24">'S330'!$B:$H</definedName>
    <definedName name="_xlnm.Print_Area" localSheetId="13">S330L!$B:$H</definedName>
    <definedName name="_xlnm.Print_Area" localSheetId="19">S330S!$B:$H</definedName>
    <definedName name="_xlnm.Print_Area" localSheetId="23">S370N!$B:$H</definedName>
    <definedName name="_xlnm.Print_Area" localSheetId="12">S370NL!$B:$H</definedName>
    <definedName name="_xlnm.Print_Area" localSheetId="18">S370NS!$B:$H</definedName>
    <definedName name="_xlnm.Print_Area" localSheetId="22">S420N!$B:$H</definedName>
    <definedName name="_xlnm.Print_Area" localSheetId="11">S420NL!$B:$H</definedName>
    <definedName name="_xlnm.Print_Area" localSheetId="17">S420NS!$B:$H</definedName>
    <definedName name="_xlnm.Print_Area" localSheetId="21">S470N!$B:$H</definedName>
    <definedName name="_xlnm.Print_Area" localSheetId="10">S470NL!$B:$H</definedName>
    <definedName name="_xlnm.Print_Area" localSheetId="16">S470NS!$B:$H</definedName>
    <definedName name="_xlnm.Print_Area" localSheetId="9">S520L!$B:$H</definedName>
    <definedName name="_xlnm.Print_Area" localSheetId="15">S520S!$B:$H</definedName>
    <definedName name="_xlnm.Print_Area" localSheetId="0">'Прайс-лист'!$B$6:$M$64</definedName>
  </definedNames>
  <calcPr calcId="125725"/>
</workbook>
</file>

<file path=xl/calcChain.xml><?xml version="1.0" encoding="utf-8"?>
<calcChain xmlns="http://schemas.openxmlformats.org/spreadsheetml/2006/main">
  <c r="F25" i="128"/>
  <c r="H25" s="1"/>
  <c r="F29"/>
  <c r="H29" s="1"/>
  <c r="F30"/>
  <c r="H30" s="1"/>
  <c r="F31"/>
  <c r="H31" s="1"/>
  <c r="F32"/>
  <c r="H32" s="1"/>
  <c r="F33"/>
  <c r="H33" s="1"/>
  <c r="F57" i="77"/>
  <c r="H57" s="1"/>
  <c r="F28" i="8" l="1"/>
  <c r="H28" s="1"/>
  <c r="F29"/>
  <c r="H29" s="1"/>
  <c r="F30"/>
  <c r="H30" s="1"/>
  <c r="F31"/>
  <c r="H31" s="1"/>
  <c r="F32"/>
  <c r="H32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G43" i="63" l="1"/>
  <c r="G42" i="65"/>
  <c r="E26" i="122" l="1"/>
  <c r="G26" s="1"/>
  <c r="E26" i="130"/>
  <c r="F58" l="1"/>
  <c r="H58" s="1"/>
  <c r="F57"/>
  <c r="H57" s="1"/>
  <c r="F65"/>
  <c r="H65" s="1"/>
  <c r="F64"/>
  <c r="H64" s="1"/>
  <c r="F63"/>
  <c r="H63" s="1"/>
  <c r="F62"/>
  <c r="H62" s="1"/>
  <c r="F61"/>
  <c r="H61" s="1"/>
  <c r="F60"/>
  <c r="H60" s="1"/>
  <c r="F59"/>
  <c r="H59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1"/>
  <c r="H41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6"/>
  <c r="H26" s="1"/>
  <c r="M10" i="1" s="1"/>
  <c r="F53" i="120"/>
  <c r="H53" s="1"/>
  <c r="E25" i="122"/>
  <c r="G25" s="1"/>
  <c r="E29"/>
  <c r="G29" s="1"/>
  <c r="H51" i="130" l="1"/>
  <c r="H53"/>
  <c r="E24" i="122"/>
  <c r="G24" s="1"/>
  <c r="E27"/>
  <c r="F28" i="7"/>
  <c r="F32" i="9"/>
  <c r="H32" s="1"/>
  <c r="F31" i="10"/>
  <c r="H31" s="1"/>
  <c r="F32"/>
  <c r="H32" s="1"/>
  <c r="F33" i="15"/>
  <c r="H33" s="1"/>
  <c r="F33" i="16"/>
  <c r="H33" s="1"/>
  <c r="F33" i="17"/>
  <c r="H33" s="1"/>
  <c r="F33" i="19"/>
  <c r="H33" s="1"/>
  <c r="F34" i="64"/>
  <c r="H34" s="1"/>
  <c r="F34" i="63"/>
  <c r="H34" s="1"/>
  <c r="F26"/>
  <c r="F34" i="65"/>
  <c r="H34" s="1"/>
  <c r="F33" i="67"/>
  <c r="H33" s="1"/>
  <c r="F34" i="73"/>
  <c r="H34" s="1"/>
  <c r="F33" i="74"/>
  <c r="H33" s="1"/>
  <c r="H66" i="130" l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48"/>
  <c r="H48" s="1"/>
  <c r="F38"/>
  <c r="H38" s="1"/>
  <c r="F37"/>
  <c r="H37" s="1"/>
  <c r="G47" i="116"/>
  <c r="I47" s="1"/>
  <c r="F33" i="78"/>
  <c r="H33" s="1"/>
  <c r="G33" i="116"/>
  <c r="I33" s="1"/>
  <c r="F26" i="78"/>
  <c r="F54" i="128" l="1"/>
  <c r="H54" s="1"/>
  <c r="F53"/>
  <c r="H53" s="1"/>
  <c r="F42"/>
  <c r="H42" s="1"/>
  <c r="F41"/>
  <c r="H41" s="1"/>
  <c r="F52"/>
  <c r="H52" s="1"/>
  <c r="F51"/>
  <c r="H51" s="1"/>
  <c r="F50"/>
  <c r="H50" s="1"/>
  <c r="F49"/>
  <c r="H49" s="1"/>
  <c r="F43"/>
  <c r="H43" s="1"/>
  <c r="G48"/>
  <c r="F48"/>
  <c r="F47"/>
  <c r="H47" s="1"/>
  <c r="F46"/>
  <c r="H46" s="1"/>
  <c r="F45"/>
  <c r="H45" s="1"/>
  <c r="F44"/>
  <c r="H44" s="1"/>
  <c r="F39"/>
  <c r="H39" s="1"/>
  <c r="F38"/>
  <c r="H38" s="1"/>
  <c r="F37"/>
  <c r="H37" s="1"/>
  <c r="F36"/>
  <c r="H36" s="1"/>
  <c r="F35"/>
  <c r="H35" s="1"/>
  <c r="F34"/>
  <c r="H34" s="1"/>
  <c r="M14" i="1"/>
  <c r="F38" i="13"/>
  <c r="H38" s="1"/>
  <c r="F38" i="14"/>
  <c r="H38" s="1"/>
  <c r="H48" i="128" l="1"/>
  <c r="H55" s="1"/>
  <c r="F33" i="4"/>
  <c r="G46" i="116"/>
  <c r="I46" s="1"/>
  <c r="G45"/>
  <c r="I45" s="1"/>
  <c r="G44"/>
  <c r="I44" s="1"/>
  <c r="G43"/>
  <c r="I43" s="1"/>
  <c r="F31" i="9" l="1"/>
  <c r="H31" s="1"/>
  <c r="F30"/>
  <c r="H30" s="1"/>
  <c r="F29"/>
  <c r="H29" s="1"/>
  <c r="F28"/>
  <c r="H28" s="1"/>
  <c r="F34" i="10"/>
  <c r="H34" s="1"/>
  <c r="F36" i="13"/>
  <c r="H36" s="1"/>
  <c r="F34"/>
  <c r="H34" s="1"/>
  <c r="F33"/>
  <c r="H33" s="1"/>
  <c r="F32"/>
  <c r="H32" s="1"/>
  <c r="F31"/>
  <c r="H31" s="1"/>
  <c r="F30"/>
  <c r="H30" s="1"/>
  <c r="F29"/>
  <c r="H29" s="1"/>
  <c r="F36" i="14"/>
  <c r="H36" s="1"/>
  <c r="F34"/>
  <c r="H34" s="1"/>
  <c r="F33"/>
  <c r="H33" s="1"/>
  <c r="F32"/>
  <c r="H32" s="1"/>
  <c r="F31"/>
  <c r="H31" s="1"/>
  <c r="F30"/>
  <c r="H30" s="1"/>
  <c r="F29"/>
  <c r="H29" s="1"/>
  <c r="F32" i="64"/>
  <c r="F38" i="15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39" i="16"/>
  <c r="H39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38" i="17"/>
  <c r="H38" s="1"/>
  <c r="F36"/>
  <c r="H36" s="1"/>
  <c r="F35"/>
  <c r="H35" s="1"/>
  <c r="F34"/>
  <c r="H34" s="1"/>
  <c r="F32"/>
  <c r="H32" s="1"/>
  <c r="F31"/>
  <c r="H31" s="1"/>
  <c r="F30"/>
  <c r="H30" s="1"/>
  <c r="F29"/>
  <c r="H29" s="1"/>
  <c r="F29" i="19"/>
  <c r="H29" s="1"/>
  <c r="F30"/>
  <c r="H30" s="1"/>
  <c r="F31"/>
  <c r="H31" s="1"/>
  <c r="F32"/>
  <c r="H32" s="1"/>
  <c r="F34"/>
  <c r="H34" s="1"/>
  <c r="F35"/>
  <c r="H35" s="1"/>
  <c r="F36"/>
  <c r="H36" s="1"/>
  <c r="F38"/>
  <c r="H38" s="1"/>
  <c r="F45" i="114"/>
  <c r="H45" s="1"/>
  <c r="F35"/>
  <c r="H35" s="1"/>
  <c r="F34"/>
  <c r="H34" s="1"/>
  <c r="F33"/>
  <c r="H33" s="1"/>
  <c r="F32"/>
  <c r="H32" s="1"/>
  <c r="F31"/>
  <c r="H31" s="1"/>
  <c r="F30"/>
  <c r="H30" s="1"/>
  <c r="F45" i="115"/>
  <c r="H45" s="1"/>
  <c r="F35" l="1"/>
  <c r="H35" s="1"/>
  <c r="F34"/>
  <c r="H34" s="1"/>
  <c r="F33"/>
  <c r="H33" s="1"/>
  <c r="F32"/>
  <c r="H32" s="1"/>
  <c r="F31"/>
  <c r="H31" s="1"/>
  <c r="F30"/>
  <c r="H30" s="1"/>
  <c r="F38" i="63"/>
  <c r="F37" i="64"/>
  <c r="H37" s="1"/>
  <c r="F36"/>
  <c r="H36" s="1"/>
  <c r="F35"/>
  <c r="H35" s="1"/>
  <c r="F33"/>
  <c r="H33" s="1"/>
  <c r="H32"/>
  <c r="F31"/>
  <c r="H31" s="1"/>
  <c r="F30"/>
  <c r="H30" s="1"/>
  <c r="F37" i="63"/>
  <c r="H37" s="1"/>
  <c r="F36"/>
  <c r="H36" s="1"/>
  <c r="F35"/>
  <c r="H35" s="1"/>
  <c r="F33"/>
  <c r="H33" s="1"/>
  <c r="F32"/>
  <c r="H32" s="1"/>
  <c r="F31"/>
  <c r="H31" s="1"/>
  <c r="F30"/>
  <c r="H30" s="1"/>
  <c r="F43" i="65"/>
  <c r="H43" s="1"/>
  <c r="F37"/>
  <c r="H37" s="1"/>
  <c r="F36"/>
  <c r="H36" s="1"/>
  <c r="F35"/>
  <c r="H35" s="1"/>
  <c r="F33"/>
  <c r="H33" s="1"/>
  <c r="F32"/>
  <c r="H32" s="1"/>
  <c r="F31"/>
  <c r="H31" s="1"/>
  <c r="F30"/>
  <c r="H30" s="1"/>
  <c r="F36" i="67"/>
  <c r="F37"/>
  <c r="H37" s="1"/>
  <c r="F40" i="73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39" i="74"/>
  <c r="H39" s="1"/>
  <c r="F38"/>
  <c r="H38" s="1"/>
  <c r="F37"/>
  <c r="H37" s="1"/>
  <c r="F36"/>
  <c r="H36" s="1"/>
  <c r="F35"/>
  <c r="H35" s="1"/>
  <c r="F34"/>
  <c r="H34" s="1"/>
  <c r="F32"/>
  <c r="H32" s="1"/>
  <c r="F31"/>
  <c r="H31" s="1"/>
  <c r="F30"/>
  <c r="H30" s="1"/>
  <c r="F29"/>
  <c r="H29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0" i="78"/>
  <c r="H30" s="1"/>
  <c r="F41"/>
  <c r="H41" s="1"/>
  <c r="F42"/>
  <c r="H42" s="1"/>
  <c r="F43"/>
  <c r="H43" s="1"/>
  <c r="F44"/>
  <c r="H44" s="1"/>
  <c r="G37" i="116" l="1"/>
  <c r="I37" s="1"/>
  <c r="H51"/>
  <c r="G51" i="77"/>
  <c r="G42" i="116"/>
  <c r="I42" s="1"/>
  <c r="G32"/>
  <c r="F47" i="120"/>
  <c r="H47" s="1"/>
  <c r="F40"/>
  <c r="H40" l="1"/>
  <c r="F27" l="1"/>
  <c r="F62" i="78"/>
  <c r="H62" s="1"/>
  <c r="G27" i="122"/>
  <c r="E30"/>
  <c r="G30" s="1"/>
  <c r="E28"/>
  <c r="G28" s="1"/>
  <c r="F46" i="120"/>
  <c r="H46" s="1"/>
  <c r="F52" i="77"/>
  <c r="H52" s="1"/>
  <c r="E15" i="105"/>
  <c r="E20" i="122" l="1"/>
  <c r="G20" s="1"/>
  <c r="M62" i="1" s="1"/>
  <c r="E30" i="82"/>
  <c r="E28"/>
  <c r="G31" i="122" l="1"/>
  <c r="G42" i="67"/>
  <c r="F45" i="73" l="1"/>
  <c r="H45" s="1"/>
  <c r="F44"/>
  <c r="H44" s="1"/>
  <c r="F43"/>
  <c r="H43" s="1"/>
  <c r="G57" i="120"/>
  <c r="G55"/>
  <c r="F36" i="77"/>
  <c r="F38"/>
  <c r="H38" s="1"/>
  <c r="F36" i="78"/>
  <c r="H36" s="1"/>
  <c r="G35" i="116"/>
  <c r="I35" s="1"/>
  <c r="G36" l="1"/>
  <c r="I36" s="1"/>
  <c r="F38" i="120"/>
  <c r="F51"/>
  <c r="H51" s="1"/>
  <c r="F58"/>
  <c r="F63"/>
  <c r="H63" s="1"/>
  <c r="F62"/>
  <c r="H62" s="1"/>
  <c r="F57"/>
  <c r="F56"/>
  <c r="H56" s="1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F65"/>
  <c r="H65" s="1"/>
  <c r="F64"/>
  <c r="H64" s="1"/>
  <c r="F61"/>
  <c r="H61" s="1"/>
  <c r="F60"/>
  <c r="H60" s="1"/>
  <c r="F59"/>
  <c r="H59" s="1"/>
  <c r="F55"/>
  <c r="F54"/>
  <c r="H54" s="1"/>
  <c r="F45"/>
  <c r="H45" s="1"/>
  <c r="H27"/>
  <c r="M12" i="1" s="1"/>
  <c r="H38" i="120" l="1"/>
  <c r="H57"/>
  <c r="H58"/>
  <c r="H55"/>
  <c r="E21" i="105"/>
  <c r="E20"/>
  <c r="E19"/>
  <c r="E31" i="79"/>
  <c r="E30"/>
  <c r="E28"/>
  <c r="E24"/>
  <c r="E30" i="80"/>
  <c r="E28"/>
  <c r="E24"/>
  <c r="G24" s="1"/>
  <c r="E31" i="81"/>
  <c r="E30"/>
  <c r="E28"/>
  <c r="E24"/>
  <c r="G30" i="82"/>
  <c r="G28"/>
  <c r="E24"/>
  <c r="G24" s="1"/>
  <c r="E31" i="83"/>
  <c r="E24"/>
  <c r="E30" i="84"/>
  <c r="E28"/>
  <c r="E24"/>
  <c r="G24" s="1"/>
  <c r="F35" i="90"/>
  <c r="F34"/>
  <c r="F33"/>
  <c r="F32"/>
  <c r="F31"/>
  <c r="F30"/>
  <c r="F28"/>
  <c r="F24"/>
  <c r="F35" i="89"/>
  <c r="F34"/>
  <c r="F33"/>
  <c r="F32"/>
  <c r="F31"/>
  <c r="F30"/>
  <c r="F28"/>
  <c r="F24"/>
  <c r="F36" i="92"/>
  <c r="F35"/>
  <c r="F34"/>
  <c r="F33"/>
  <c r="F32"/>
  <c r="F31"/>
  <c r="F30"/>
  <c r="F28"/>
  <c r="F24"/>
  <c r="F36" i="91"/>
  <c r="F35"/>
  <c r="F34"/>
  <c r="F33"/>
  <c r="F32"/>
  <c r="F31"/>
  <c r="F30"/>
  <c r="F28"/>
  <c r="F24"/>
  <c r="F37" i="94"/>
  <c r="F36"/>
  <c r="F35"/>
  <c r="F34"/>
  <c r="F33"/>
  <c r="F32"/>
  <c r="F31"/>
  <c r="F30"/>
  <c r="F28"/>
  <c r="F24"/>
  <c r="F38" i="93"/>
  <c r="F37"/>
  <c r="F36"/>
  <c r="F35"/>
  <c r="F34"/>
  <c r="F33"/>
  <c r="F32"/>
  <c r="F31"/>
  <c r="F29"/>
  <c r="H29" s="1"/>
  <c r="F25"/>
  <c r="F37" i="96"/>
  <c r="F36"/>
  <c r="F35"/>
  <c r="F34"/>
  <c r="F33"/>
  <c r="F32"/>
  <c r="F31"/>
  <c r="F30"/>
  <c r="F28"/>
  <c r="F24"/>
  <c r="F38" i="95"/>
  <c r="F37"/>
  <c r="F36"/>
  <c r="F35"/>
  <c r="F34"/>
  <c r="F33"/>
  <c r="F32"/>
  <c r="F31"/>
  <c r="F29"/>
  <c r="F25"/>
  <c r="G31" i="82" l="1"/>
  <c r="H66" i="120"/>
  <c r="H24" i="94"/>
  <c r="H36"/>
  <c r="H32" i="89"/>
  <c r="G21" i="105"/>
  <c r="H31" i="95"/>
  <c r="H31" i="94"/>
  <c r="G24" i="79"/>
  <c r="H36" i="95"/>
  <c r="H33" i="96"/>
  <c r="G20" i="105"/>
  <c r="G24" i="83"/>
  <c r="H24" i="92"/>
  <c r="H35" i="96"/>
  <c r="H24" i="91"/>
  <c r="M50" i="1" s="1"/>
  <c r="H34" i="89"/>
  <c r="H34" i="90"/>
  <c r="H25" i="95"/>
  <c r="H32" i="96"/>
  <c r="H33" i="91"/>
  <c r="H31" i="90"/>
  <c r="G30" i="83"/>
  <c r="H34" i="95"/>
  <c r="H37" i="93"/>
  <c r="H34" i="94"/>
  <c r="H31" i="92"/>
  <c r="G24" i="81"/>
  <c r="G28" i="79"/>
  <c r="H30" i="96"/>
  <c r="H33" i="94"/>
  <c r="H31" i="91"/>
  <c r="H28" i="89"/>
  <c r="H35" i="93"/>
  <c r="H30" i="91"/>
  <c r="H28" i="92"/>
  <c r="H24" i="90"/>
  <c r="G28" i="84"/>
  <c r="H29" i="95"/>
  <c r="H37"/>
  <c r="H34" i="96"/>
  <c r="H32" i="93"/>
  <c r="H34" i="92"/>
  <c r="H33" i="90"/>
  <c r="G30" i="81"/>
  <c r="G19" i="105"/>
  <c r="H33" i="95"/>
  <c r="H28" i="96"/>
  <c r="H34" i="93"/>
  <c r="H30" i="94"/>
  <c r="H35" i="91"/>
  <c r="H33" i="92"/>
  <c r="H31" i="89"/>
  <c r="H30" i="90"/>
  <c r="H32" i="95"/>
  <c r="H24" i="96"/>
  <c r="H36"/>
  <c r="H33" i="93"/>
  <c r="H28" i="94"/>
  <c r="H34" i="91"/>
  <c r="H32" i="92"/>
  <c r="H30" i="89"/>
  <c r="H28" i="90"/>
  <c r="G30" i="79"/>
  <c r="H31" i="93"/>
  <c r="H35" i="94"/>
  <c r="H32" i="91"/>
  <c r="H30" i="92"/>
  <c r="H24" i="89"/>
  <c r="M52" i="1" s="1"/>
  <c r="G28" i="81"/>
  <c r="H35" i="95"/>
  <c r="H31" i="96"/>
  <c r="H25" i="93"/>
  <c r="M48" i="1" s="1"/>
  <c r="H36" i="93"/>
  <c r="H32" i="94"/>
  <c r="H28" i="91"/>
  <c r="H35" i="92"/>
  <c r="H33" i="89"/>
  <c r="H32" i="90"/>
  <c r="G28" i="83"/>
  <c r="G28" i="80"/>
  <c r="G15" i="105"/>
  <c r="F37" i="98"/>
  <c r="F36"/>
  <c r="F35"/>
  <c r="F34"/>
  <c r="F33"/>
  <c r="F32"/>
  <c r="F31"/>
  <c r="F30"/>
  <c r="F28"/>
  <c r="F24"/>
  <c r="F38" i="97"/>
  <c r="F37"/>
  <c r="F36"/>
  <c r="F35"/>
  <c r="F34"/>
  <c r="F33"/>
  <c r="F32"/>
  <c r="F31"/>
  <c r="F29"/>
  <c r="H29" s="1"/>
  <c r="F25"/>
  <c r="F40" i="100"/>
  <c r="F39"/>
  <c r="F38"/>
  <c r="F37"/>
  <c r="F42"/>
  <c r="F41"/>
  <c r="F43"/>
  <c r="F35"/>
  <c r="F34"/>
  <c r="F33"/>
  <c r="F32"/>
  <c r="F36"/>
  <c r="F30"/>
  <c r="F29"/>
  <c r="F25"/>
  <c r="F40" i="101"/>
  <c r="F39"/>
  <c r="F38"/>
  <c r="F37"/>
  <c r="F42"/>
  <c r="F41"/>
  <c r="F43"/>
  <c r="F35"/>
  <c r="F34"/>
  <c r="F33"/>
  <c r="F32"/>
  <c r="F36"/>
  <c r="F30"/>
  <c r="F29"/>
  <c r="F25"/>
  <c r="H32" i="100" l="1"/>
  <c r="H24" i="98"/>
  <c r="H36"/>
  <c r="H38" i="100"/>
  <c r="H34" i="97"/>
  <c r="H35" i="101"/>
  <c r="H30"/>
  <c r="H42"/>
  <c r="H33" i="97"/>
  <c r="H30" i="98"/>
  <c r="H30" i="100"/>
  <c r="H42"/>
  <c r="H32" i="97"/>
  <c r="H28" i="98"/>
  <c r="H35" i="100"/>
  <c r="H32" i="101"/>
  <c r="H38"/>
  <c r="H34"/>
  <c r="H34" i="98"/>
  <c r="H33" i="101"/>
  <c r="H39"/>
  <c r="H34" i="100"/>
  <c r="H33"/>
  <c r="H39"/>
  <c r="H35" i="97"/>
  <c r="H31" i="98"/>
  <c r="H36" i="101"/>
  <c r="H37"/>
  <c r="H36" i="100"/>
  <c r="H37"/>
  <c r="H31" i="97"/>
  <c r="H35" i="98"/>
  <c r="H29" i="101"/>
  <c r="H41"/>
  <c r="H29" i="100"/>
  <c r="H41"/>
  <c r="H37" i="97"/>
  <c r="H33" i="98"/>
  <c r="H25" i="101"/>
  <c r="H43"/>
  <c r="H25" i="100"/>
  <c r="H43"/>
  <c r="H25" i="97"/>
  <c r="H36"/>
  <c r="H32" i="98"/>
  <c r="F40" i="102"/>
  <c r="F39"/>
  <c r="F38"/>
  <c r="F37"/>
  <c r="F42"/>
  <c r="F41"/>
  <c r="F43"/>
  <c r="F35"/>
  <c r="F34"/>
  <c r="F33"/>
  <c r="F32"/>
  <c r="F36"/>
  <c r="F30"/>
  <c r="F29"/>
  <c r="F25"/>
  <c r="F37" i="2"/>
  <c r="F36"/>
  <c r="F35"/>
  <c r="F34"/>
  <c r="F33"/>
  <c r="F32"/>
  <c r="F28"/>
  <c r="F30"/>
  <c r="F29"/>
  <c r="F24"/>
  <c r="F39" i="3"/>
  <c r="F38"/>
  <c r="F35"/>
  <c r="F37"/>
  <c r="F36"/>
  <c r="F34"/>
  <c r="F33"/>
  <c r="F32"/>
  <c r="F28"/>
  <c r="F30"/>
  <c r="F29"/>
  <c r="F24"/>
  <c r="F43" i="4"/>
  <c r="F42"/>
  <c r="F41"/>
  <c r="F40"/>
  <c r="F37"/>
  <c r="F39"/>
  <c r="F38"/>
  <c r="F36"/>
  <c r="F35"/>
  <c r="F34"/>
  <c r="H34" s="1"/>
  <c r="H33"/>
  <c r="F32"/>
  <c r="F28"/>
  <c r="F30"/>
  <c r="F29"/>
  <c r="F24"/>
  <c r="F43" i="7"/>
  <c r="F42"/>
  <c r="F41"/>
  <c r="F40"/>
  <c r="F37"/>
  <c r="F39"/>
  <c r="F38"/>
  <c r="F36"/>
  <c r="F35"/>
  <c r="F34"/>
  <c r="F33"/>
  <c r="F32"/>
  <c r="H28"/>
  <c r="F30"/>
  <c r="F29"/>
  <c r="F24"/>
  <c r="F24" i="8"/>
  <c r="H24" s="1"/>
  <c r="H47" s="1"/>
  <c r="F47" i="9"/>
  <c r="F46"/>
  <c r="F45"/>
  <c r="F44"/>
  <c r="F40"/>
  <c r="F41"/>
  <c r="F43"/>
  <c r="F42"/>
  <c r="F39"/>
  <c r="F38"/>
  <c r="F37"/>
  <c r="F36"/>
  <c r="F35"/>
  <c r="H35" s="1"/>
  <c r="F33"/>
  <c r="F24"/>
  <c r="F44" i="10"/>
  <c r="F43"/>
  <c r="F42"/>
  <c r="F41"/>
  <c r="F37"/>
  <c r="F38"/>
  <c r="F40"/>
  <c r="F39"/>
  <c r="F36"/>
  <c r="F35"/>
  <c r="F28"/>
  <c r="F30"/>
  <c r="F29"/>
  <c r="F24"/>
  <c r="H24" s="1"/>
  <c r="F47" i="13"/>
  <c r="F46"/>
  <c r="F45"/>
  <c r="F44"/>
  <c r="F43"/>
  <c r="F42"/>
  <c r="F39"/>
  <c r="F41"/>
  <c r="F40"/>
  <c r="F37"/>
  <c r="F25"/>
  <c r="F47" i="14"/>
  <c r="F46"/>
  <c r="F45"/>
  <c r="F44"/>
  <c r="F43"/>
  <c r="F42"/>
  <c r="F39"/>
  <c r="F41"/>
  <c r="F40"/>
  <c r="F37"/>
  <c r="F25"/>
  <c r="F51" i="15"/>
  <c r="H51" s="1"/>
  <c r="F50"/>
  <c r="H50" s="1"/>
  <c r="F49"/>
  <c r="H49" s="1"/>
  <c r="F48"/>
  <c r="H48" s="1"/>
  <c r="F47"/>
  <c r="H47" s="1"/>
  <c r="F43"/>
  <c r="H43" s="1"/>
  <c r="F42"/>
  <c r="H42" s="1"/>
  <c r="F41"/>
  <c r="H41" s="1"/>
  <c r="F44"/>
  <c r="H44" s="1"/>
  <c r="F46"/>
  <c r="H46" s="1"/>
  <c r="F45"/>
  <c r="H45" s="1"/>
  <c r="F40"/>
  <c r="H40" s="1"/>
  <c r="F39"/>
  <c r="H39" s="1"/>
  <c r="F25"/>
  <c r="F53" i="16"/>
  <c r="F52"/>
  <c r="F51"/>
  <c r="F50"/>
  <c r="F49"/>
  <c r="F45"/>
  <c r="F44"/>
  <c r="F43"/>
  <c r="F46"/>
  <c r="F48"/>
  <c r="F47"/>
  <c r="F42"/>
  <c r="F41"/>
  <c r="F40"/>
  <c r="F25"/>
  <c r="F52" i="17"/>
  <c r="F51"/>
  <c r="F50"/>
  <c r="F49"/>
  <c r="F48"/>
  <c r="F44"/>
  <c r="F43"/>
  <c r="F42"/>
  <c r="F45"/>
  <c r="F47"/>
  <c r="F46"/>
  <c r="F41"/>
  <c r="F40"/>
  <c r="F39"/>
  <c r="F25"/>
  <c r="F54" i="19"/>
  <c r="F53"/>
  <c r="F52"/>
  <c r="F51"/>
  <c r="F50"/>
  <c r="F46"/>
  <c r="F45"/>
  <c r="F44"/>
  <c r="F43"/>
  <c r="F42"/>
  <c r="F47"/>
  <c r="F49"/>
  <c r="F48"/>
  <c r="F41"/>
  <c r="F40"/>
  <c r="F39"/>
  <c r="F25"/>
  <c r="F47" i="114"/>
  <c r="F46"/>
  <c r="F44"/>
  <c r="F43"/>
  <c r="F39"/>
  <c r="F42"/>
  <c r="F41"/>
  <c r="F40"/>
  <c r="F38"/>
  <c r="F37"/>
  <c r="F26"/>
  <c r="H37" i="7" l="1"/>
  <c r="H28" i="4"/>
  <c r="H28" i="3"/>
  <c r="H38"/>
  <c r="H37" i="114"/>
  <c r="H46"/>
  <c r="H47" i="19"/>
  <c r="H24" i="7"/>
  <c r="H24" i="4"/>
  <c r="H36"/>
  <c r="H46" i="17"/>
  <c r="H50"/>
  <c r="H41" i="13"/>
  <c r="H36" i="10"/>
  <c r="H42" i="114"/>
  <c r="H44" i="16"/>
  <c r="H39" i="9"/>
  <c r="H25" i="13"/>
  <c r="H45"/>
  <c r="H43" i="9"/>
  <c r="H25" i="19"/>
  <c r="H43"/>
  <c r="H25" i="14"/>
  <c r="H24" i="3"/>
  <c r="H36"/>
  <c r="H35" i="102"/>
  <c r="H54" i="19"/>
  <c r="H45" i="14"/>
  <c r="H32" i="102"/>
  <c r="H38"/>
  <c r="H26" i="114"/>
  <c r="H48" i="16"/>
  <c r="H52"/>
  <c r="H37" i="9"/>
  <c r="H45"/>
  <c r="H49" i="19"/>
  <c r="H51"/>
  <c r="H43" i="114"/>
  <c r="H41" i="16"/>
  <c r="H49"/>
  <c r="H39" i="14"/>
  <c r="H37" i="13"/>
  <c r="H46"/>
  <c r="H42" i="10"/>
  <c r="H38" i="7"/>
  <c r="H38" i="4"/>
  <c r="H37" i="10"/>
  <c r="H35" i="7"/>
  <c r="H34" i="3"/>
  <c r="H24" i="2"/>
  <c r="H38" i="114"/>
  <c r="H42" i="17"/>
  <c r="H25" i="15"/>
  <c r="H42" i="14"/>
  <c r="H30" i="4"/>
  <c r="H28" i="2"/>
  <c r="H29" i="102"/>
  <c r="H41"/>
  <c r="H52" i="19"/>
  <c r="H46" i="16"/>
  <c r="H41" i="19"/>
  <c r="H46"/>
  <c r="H41" i="17"/>
  <c r="H49"/>
  <c r="H42" i="16"/>
  <c r="H50"/>
  <c r="H43" i="13"/>
  <c r="H39" i="10"/>
  <c r="H42" i="4"/>
  <c r="H35" i="2"/>
  <c r="H41" i="114"/>
  <c r="H39" i="19"/>
  <c r="H44"/>
  <c r="H39" i="17"/>
  <c r="H44"/>
  <c r="H44" i="14"/>
  <c r="H39" i="13"/>
  <c r="H41" i="9"/>
  <c r="H32" i="7"/>
  <c r="H40"/>
  <c r="H40" i="4"/>
  <c r="H33" i="2"/>
  <c r="H36" i="102"/>
  <c r="H37"/>
  <c r="H45" i="17"/>
  <c r="H40" i="14"/>
  <c r="H40" i="114"/>
  <c r="H42" i="19"/>
  <c r="H53"/>
  <c r="H47" i="17"/>
  <c r="H51"/>
  <c r="H47" i="16"/>
  <c r="H51"/>
  <c r="H37" i="14"/>
  <c r="H46"/>
  <c r="H42" i="13"/>
  <c r="H28" i="10"/>
  <c r="H41"/>
  <c r="H38" i="9"/>
  <c r="H46"/>
  <c r="H29" i="7"/>
  <c r="H36"/>
  <c r="H41" i="4"/>
  <c r="H32" i="3"/>
  <c r="H39"/>
  <c r="H32" i="2"/>
  <c r="H25" i="102"/>
  <c r="H43"/>
  <c r="H30" i="10"/>
  <c r="H38"/>
  <c r="H36" i="9"/>
  <c r="H44"/>
  <c r="H34" i="7"/>
  <c r="H42"/>
  <c r="H37" i="4"/>
  <c r="H30" i="3"/>
  <c r="H35"/>
  <c r="H30" i="2"/>
  <c r="H34" i="102"/>
  <c r="H44" i="114"/>
  <c r="H48" i="19"/>
  <c r="H50"/>
  <c r="H40" i="17"/>
  <c r="H48"/>
  <c r="H40" i="16"/>
  <c r="H45"/>
  <c r="H43" i="14"/>
  <c r="H40" i="13"/>
  <c r="H29" i="10"/>
  <c r="H40"/>
  <c r="H24" i="9"/>
  <c r="H40"/>
  <c r="H33" i="7"/>
  <c r="H41"/>
  <c r="H32" i="4"/>
  <c r="H39"/>
  <c r="H29" i="3"/>
  <c r="H37"/>
  <c r="H29" i="2"/>
  <c r="H36"/>
  <c r="H33" i="102"/>
  <c r="H39"/>
  <c r="H39" i="114"/>
  <c r="H40" i="19"/>
  <c r="H45"/>
  <c r="H25" i="17"/>
  <c r="H43"/>
  <c r="H25" i="16"/>
  <c r="H43"/>
  <c r="H41" i="14"/>
  <c r="H44" i="13"/>
  <c r="H35" i="10"/>
  <c r="H43"/>
  <c r="H33" i="9"/>
  <c r="H42"/>
  <c r="H30" i="7"/>
  <c r="H39"/>
  <c r="H29" i="4"/>
  <c r="H35"/>
  <c r="H33" i="3"/>
  <c r="H34" i="2"/>
  <c r="H30" i="102"/>
  <c r="H42"/>
  <c r="F47" i="115"/>
  <c r="F46"/>
  <c r="F44"/>
  <c r="F43"/>
  <c r="F39"/>
  <c r="F42"/>
  <c r="F41"/>
  <c r="F40"/>
  <c r="F38"/>
  <c r="F37"/>
  <c r="F26"/>
  <c r="F52" i="64"/>
  <c r="F51"/>
  <c r="F50"/>
  <c r="F49"/>
  <c r="F48"/>
  <c r="F47"/>
  <c r="F42"/>
  <c r="F43"/>
  <c r="F41"/>
  <c r="F44"/>
  <c r="F46"/>
  <c r="F45"/>
  <c r="F40"/>
  <c r="F39"/>
  <c r="F26"/>
  <c r="F55" i="63"/>
  <c r="F54"/>
  <c r="F53"/>
  <c r="F52"/>
  <c r="F51"/>
  <c r="F50"/>
  <c r="F45"/>
  <c r="F46"/>
  <c r="F44"/>
  <c r="F47"/>
  <c r="F49"/>
  <c r="F48"/>
  <c r="F43"/>
  <c r="F42"/>
  <c r="F41"/>
  <c r="F40"/>
  <c r="H45" l="1"/>
  <c r="H43" i="64"/>
  <c r="H26" i="115"/>
  <c r="H38"/>
  <c r="H51" i="63"/>
  <c r="H39" i="115"/>
  <c r="H46" i="64"/>
  <c r="H50"/>
  <c r="H43" i="115"/>
  <c r="H49" i="63"/>
  <c r="H26" i="64"/>
  <c r="H39"/>
  <c r="H42"/>
  <c r="H40" i="115"/>
  <c r="H40" i="63"/>
  <c r="H47"/>
  <c r="H53"/>
  <c r="H44" i="64"/>
  <c r="H51"/>
  <c r="H50" i="63"/>
  <c r="H48" i="64"/>
  <c r="H48" i="63"/>
  <c r="H40" i="64"/>
  <c r="H47"/>
  <c r="H41" i="115"/>
  <c r="H44" i="63"/>
  <c r="H42"/>
  <c r="H54"/>
  <c r="H37" i="115"/>
  <c r="H46"/>
  <c r="H52" i="15"/>
  <c r="H43" i="63"/>
  <c r="H41" i="64"/>
  <c r="H44" i="115"/>
  <c r="H41" i="63"/>
  <c r="H46"/>
  <c r="H52"/>
  <c r="H45" i="64"/>
  <c r="H49"/>
  <c r="H42" i="115"/>
  <c r="H38" i="63"/>
  <c r="F54" i="65"/>
  <c r="F53"/>
  <c r="F52"/>
  <c r="F51"/>
  <c r="F50"/>
  <c r="F49"/>
  <c r="F44"/>
  <c r="F45"/>
  <c r="F46"/>
  <c r="F48"/>
  <c r="F47"/>
  <c r="F42"/>
  <c r="F41"/>
  <c r="F40"/>
  <c r="F39"/>
  <c r="F26"/>
  <c r="F56" i="67"/>
  <c r="F55"/>
  <c r="F54"/>
  <c r="F53"/>
  <c r="F52"/>
  <c r="F51"/>
  <c r="F47"/>
  <c r="F46"/>
  <c r="F44"/>
  <c r="F45"/>
  <c r="F43"/>
  <c r="F48"/>
  <c r="F50"/>
  <c r="F49"/>
  <c r="F42"/>
  <c r="F41"/>
  <c r="F40"/>
  <c r="F39"/>
  <c r="F30"/>
  <c r="F35"/>
  <c r="F34"/>
  <c r="F32"/>
  <c r="F31"/>
  <c r="F26"/>
  <c r="H42" i="65" l="1"/>
  <c r="H42" i="67"/>
  <c r="H50"/>
  <c r="H45" i="65"/>
  <c r="H48" i="67"/>
  <c r="H53"/>
  <c r="H39" i="65"/>
  <c r="H47"/>
  <c r="H51"/>
  <c r="H32" i="67"/>
  <c r="H41"/>
  <c r="H43"/>
  <c r="H54"/>
  <c r="H52"/>
  <c r="H47"/>
  <c r="H46" i="65"/>
  <c r="H53"/>
  <c r="H34" i="67"/>
  <c r="H50" i="65"/>
  <c r="H35" i="67"/>
  <c r="H40" i="65"/>
  <c r="H26" i="67"/>
  <c r="H39"/>
  <c r="H31"/>
  <c r="H40"/>
  <c r="H49"/>
  <c r="H51"/>
  <c r="H41" i="65"/>
  <c r="H48"/>
  <c r="H52"/>
  <c r="H30" i="67"/>
  <c r="H46"/>
  <c r="H26" i="65"/>
  <c r="H36" i="67"/>
  <c r="H44"/>
  <c r="H49" i="65"/>
  <c r="H45" i="67"/>
  <c r="H55"/>
  <c r="H44" i="65"/>
  <c r="H26" i="63"/>
  <c r="F54" i="73" l="1"/>
  <c r="F53"/>
  <c r="F52"/>
  <c r="F51"/>
  <c r="F50"/>
  <c r="F49"/>
  <c r="F48"/>
  <c r="F47"/>
  <c r="F46"/>
  <c r="F42"/>
  <c r="F26"/>
  <c r="F53" i="74"/>
  <c r="F52"/>
  <c r="F51"/>
  <c r="F50"/>
  <c r="F49"/>
  <c r="F48"/>
  <c r="F47"/>
  <c r="F46"/>
  <c r="F45"/>
  <c r="F41"/>
  <c r="F44"/>
  <c r="F43"/>
  <c r="F42"/>
  <c r="F25"/>
  <c r="F58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7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5"/>
  <c r="F46"/>
  <c r="F39"/>
  <c r="F35"/>
  <c r="F34"/>
  <c r="F32"/>
  <c r="F31"/>
  <c r="H51" i="77" l="1"/>
  <c r="H54" i="78"/>
  <c r="H48" i="77"/>
  <c r="H65" i="78"/>
  <c r="H49" i="77"/>
  <c r="H34" i="78"/>
  <c r="H50"/>
  <c r="H52" i="73"/>
  <c r="H39" i="78"/>
  <c r="H51"/>
  <c r="H57"/>
  <c r="H47"/>
  <c r="H47" i="73"/>
  <c r="H26" i="77"/>
  <c r="H31"/>
  <c r="H50"/>
  <c r="H55"/>
  <c r="H46" i="74"/>
  <c r="H26" i="73"/>
  <c r="M16" i="1" s="1"/>
  <c r="H49" i="73"/>
  <c r="H26" i="78"/>
  <c r="H46"/>
  <c r="H45" i="74"/>
  <c r="H48" i="73"/>
  <c r="H56" i="78"/>
  <c r="H64"/>
  <c r="H36" i="77"/>
  <c r="H44"/>
  <c r="H43" i="74"/>
  <c r="H50"/>
  <c r="H60" i="78"/>
  <c r="H47" i="74"/>
  <c r="H35" i="78"/>
  <c r="H63"/>
  <c r="H46" i="77"/>
  <c r="H41" i="74"/>
  <c r="H52"/>
  <c r="H46" i="73"/>
  <c r="H53" i="78"/>
  <c r="H61"/>
  <c r="H47" i="77"/>
  <c r="H56"/>
  <c r="H44" i="74"/>
  <c r="H51"/>
  <c r="H42" i="73"/>
  <c r="H53"/>
  <c r="H32" i="78"/>
  <c r="H52"/>
  <c r="H55"/>
  <c r="H59"/>
  <c r="H30" i="77"/>
  <c r="H45"/>
  <c r="H54"/>
  <c r="H42" i="74"/>
  <c r="H49"/>
  <c r="H51" i="73"/>
  <c r="H31" i="78"/>
  <c r="H45"/>
  <c r="H58"/>
  <c r="H37" i="77"/>
  <c r="H43"/>
  <c r="H53"/>
  <c r="H25" i="74"/>
  <c r="H48"/>
  <c r="H50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34"/>
  <c r="G27"/>
  <c r="M64" i="1" s="1"/>
  <c r="M60" s="1"/>
  <c r="M59" s="1"/>
  <c r="M58" s="1"/>
  <c r="M57" s="1"/>
  <c r="M56" s="1"/>
  <c r="M55" s="1"/>
  <c r="M53" s="1"/>
  <c r="M51" s="1"/>
  <c r="M49" s="1"/>
  <c r="M47" s="1"/>
  <c r="M46" s="1"/>
  <c r="M45" s="1"/>
  <c r="M44" s="1"/>
  <c r="M42" s="1"/>
  <c r="M41" s="1"/>
  <c r="M40" s="1"/>
  <c r="M38" s="1"/>
  <c r="M37" s="1"/>
  <c r="M36" s="1"/>
  <c r="M35" s="1"/>
  <c r="M34" s="1"/>
  <c r="M33" s="1"/>
  <c r="M32" s="1"/>
  <c r="M30" s="1"/>
  <c r="M29" s="1"/>
  <c r="M28" s="1"/>
  <c r="M27" s="1"/>
  <c r="M26" s="1"/>
  <c r="M25" s="1"/>
  <c r="M23" s="1"/>
  <c r="M22" s="1"/>
  <c r="M21" s="1"/>
  <c r="M20" s="1"/>
  <c r="M19" s="1"/>
  <c r="M18"/>
  <c r="I51" i="116" l="1"/>
  <c r="I31"/>
  <c r="I55"/>
  <c r="I54"/>
  <c r="I59"/>
  <c r="I53"/>
  <c r="I40"/>
  <c r="I50"/>
  <c r="I34"/>
  <c r="I60"/>
  <c r="I41"/>
  <c r="I52"/>
  <c r="I32"/>
  <c r="I39"/>
  <c r="M15" i="1"/>
  <c r="M13" s="1"/>
  <c r="M11" s="1"/>
  <c r="I56" i="116"/>
  <c r="I61"/>
  <c r="I27"/>
  <c r="M9" i="1" s="1"/>
  <c r="I49" i="116"/>
  <c r="I58"/>
  <c r="I48"/>
  <c r="I57"/>
  <c r="I62"/>
  <c r="H54" i="73"/>
  <c r="H55" s="1"/>
  <c r="H58" i="77"/>
  <c r="H59" s="1"/>
  <c r="H53" i="74"/>
  <c r="H54" s="1"/>
  <c r="H66" i="78"/>
  <c r="H67" s="1"/>
  <c r="H54" i="65"/>
  <c r="H55" s="1"/>
  <c r="H55" i="63"/>
  <c r="H56" s="1"/>
  <c r="H56" i="67"/>
  <c r="H57" s="1"/>
  <c r="H52" i="64"/>
  <c r="H53" s="1"/>
  <c r="H47" i="115"/>
  <c r="H48" s="1"/>
  <c r="H43" i="4"/>
  <c r="H44" s="1"/>
  <c r="H47" i="14"/>
  <c r="H48" s="1"/>
  <c r="H44" i="10"/>
  <c r="H45" s="1"/>
  <c r="H43" i="7"/>
  <c r="H44" s="1"/>
  <c r="H47" i="114"/>
  <c r="H48" s="1"/>
  <c r="H55" i="19"/>
  <c r="H40" i="3"/>
  <c r="H47" i="9"/>
  <c r="H48" s="1"/>
  <c r="H52" i="17"/>
  <c r="H53" s="1"/>
  <c r="H53" i="16"/>
  <c r="H54" s="1"/>
  <c r="H37" i="2"/>
  <c r="H38" s="1"/>
  <c r="H40" i="102"/>
  <c r="H44" s="1"/>
  <c r="H47" i="13"/>
  <c r="H48" s="1"/>
  <c r="H38" i="97"/>
  <c r="H39" s="1"/>
  <c r="H40" i="101"/>
  <c r="H44" s="1"/>
  <c r="H37" i="98"/>
  <c r="H38" s="1"/>
  <c r="H35" i="90"/>
  <c r="H36" s="1"/>
  <c r="H35" i="89"/>
  <c r="H36" s="1"/>
  <c r="H36" i="92"/>
  <c r="H37" s="1"/>
  <c r="G22" i="105"/>
  <c r="H38" i="93"/>
  <c r="H39" s="1"/>
  <c r="H36" i="91"/>
  <c r="H37" s="1"/>
  <c r="H37" i="96"/>
  <c r="H38" s="1"/>
  <c r="G31" i="79"/>
  <c r="G32" s="1"/>
  <c r="G30" i="80"/>
  <c r="G31" s="1"/>
  <c r="H37" i="94"/>
  <c r="H38" s="1"/>
  <c r="G31" i="81"/>
  <c r="G32" s="1"/>
  <c r="G31" i="83"/>
  <c r="G32" s="1"/>
  <c r="G30" i="84"/>
  <c r="G31" s="1"/>
  <c r="H38" i="95"/>
  <c r="H39" s="1"/>
  <c r="I63" i="116" l="1"/>
  <c r="H40" i="100" l="1"/>
  <c r="H44" s="1"/>
</calcChain>
</file>

<file path=xl/sharedStrings.xml><?xml version="1.0" encoding="utf-8"?>
<sst xmlns="http://schemas.openxmlformats.org/spreadsheetml/2006/main" count="4174" uniqueCount="612">
  <si>
    <t>Discount</t>
  </si>
  <si>
    <t>GRAND Silver Line S250 (Open RIB)</t>
  </si>
  <si>
    <t>Дополнительное оборудование</t>
  </si>
  <si>
    <t>GRAND Silver Line S275 (Open RIB)</t>
  </si>
  <si>
    <t>Надувная лодка с жестким дном</t>
  </si>
  <si>
    <t>S250</t>
  </si>
  <si>
    <t>Ширина (см)</t>
  </si>
  <si>
    <t>17°/15°</t>
  </si>
  <si>
    <t>Тип днища</t>
  </si>
  <si>
    <t>RIB</t>
  </si>
  <si>
    <t>D</t>
  </si>
  <si>
    <t>208×114×46</t>
  </si>
  <si>
    <t>225×114×46</t>
  </si>
  <si>
    <t>арт.</t>
  </si>
  <si>
    <t>S275</t>
  </si>
  <si>
    <t>GRAND Silver Line "Open RIB"</t>
  </si>
  <si>
    <t>GRAND Silver Line S300 (Open RIB)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</si>
  <si>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</si>
  <si>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</si>
  <si>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</si>
  <si>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</si>
  <si>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</si>
  <si>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</si>
  <si>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</si>
  <si>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</si>
  <si>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</si>
  <si>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</si>
  <si>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</si>
  <si>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</si>
  <si>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</si>
  <si>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</si>
  <si>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</si>
  <si>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GRAND Silver Line S420N (Open RIB)</t>
  </si>
  <si>
    <t>GRAND Silver Line S470N (Open RIB)</t>
  </si>
  <si>
    <t>-</t>
  </si>
  <si>
    <t>GRAND Silver Line S300S (Sport RIB)</t>
  </si>
  <si>
    <t>GRAND Silver Line S330S (Sport RIB)</t>
  </si>
  <si>
    <t>GRAND Silver Line S370NS (Sport RIB)</t>
  </si>
  <si>
    <t>GRAND Silver Line S420NS (Sport RIB)</t>
  </si>
  <si>
    <t>GRAND Silver Line S470NS (Sport RIB)</t>
  </si>
  <si>
    <t>GRAND Silver Line S520S (Sport RIB)</t>
  </si>
  <si>
    <t>GRAND Silver Line S370NL (Deluxe)</t>
  </si>
  <si>
    <t>GRAND Silver Line S420NL (Deluxe)</t>
  </si>
  <si>
    <t>GRAND Silver Line S470NL (Deluxe)</t>
  </si>
  <si>
    <t>GRAND Silver Line S520L (Deluxe)</t>
  </si>
  <si>
    <t>GRAND ARGUS A380 Discovery</t>
  </si>
  <si>
    <t>GRAND ARGUS A450 Discovery</t>
  </si>
  <si>
    <t>GRAND ARGUS A550 Discovery</t>
  </si>
  <si>
    <t>—</t>
  </si>
  <si>
    <t>S330</t>
  </si>
  <si>
    <t>S420N</t>
  </si>
  <si>
    <t>S470N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</si>
  <si>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</si>
  <si>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</si>
  <si>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</si>
  <si>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</si>
  <si>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</si>
  <si>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</si>
  <si>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</si>
  <si>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</si>
  <si>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</si>
  <si>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</si>
  <si>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</si>
  <si>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S470NL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</si>
  <si>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</si>
  <si>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</si>
  <si>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</si>
  <si>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</si>
  <si>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</si>
  <si>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</si>
  <si>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</si>
  <si>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</si>
  <si>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Надувная лодка с жестким дном, пакет ELITE</t>
  </si>
  <si>
    <t>○</t>
  </si>
  <si>
    <t>CL-20</t>
  </si>
  <si>
    <t>CL-06</t>
  </si>
  <si>
    <t>CL-07</t>
  </si>
  <si>
    <t>CL-16</t>
  </si>
  <si>
    <t>GRAND Golden Line "Elite RIB"</t>
  </si>
  <si>
    <t>130×70×43</t>
  </si>
  <si>
    <t>155×90×51</t>
  </si>
  <si>
    <t>83×86×51</t>
  </si>
  <si>
    <t>114×84×58</t>
  </si>
  <si>
    <t>94×73×54</t>
  </si>
  <si>
    <t>108×114×72</t>
  </si>
  <si>
    <t>127×121×110</t>
  </si>
  <si>
    <t>46-50</t>
  </si>
  <si>
    <t>21° / 18°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</si>
  <si>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</si>
  <si>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</si>
  <si>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</si>
  <si>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</si>
  <si>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</si>
  <si>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</si>
  <si>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</si>
  <si>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</si>
  <si>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</si>
  <si>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</si>
  <si>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</si>
  <si>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</si>
  <si>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</si>
  <si>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</si>
  <si>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</si>
  <si>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</si>
  <si>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</si>
  <si>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</si>
  <si>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</si>
  <si>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</si>
  <si>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</si>
  <si>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</si>
  <si>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</si>
  <si>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</si>
  <si>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</si>
  <si>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</si>
  <si>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</si>
  <si>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</si>
  <si>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</si>
  <si>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</si>
  <si>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</si>
  <si>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</si>
  <si>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</si>
  <si>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</si>
  <si>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</si>
  <si>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</si>
  <si>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</si>
  <si>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</si>
  <si>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</si>
  <si>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</si>
  <si>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</si>
  <si>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</si>
  <si>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</si>
  <si>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</si>
  <si>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</si>
  <si>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</si>
  <si>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</si>
  <si>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</si>
  <si>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</si>
  <si>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</si>
  <si>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</si>
  <si>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</si>
  <si>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</si>
  <si>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</si>
  <si>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</si>
  <si>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</si>
  <si>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</si>
  <si>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</si>
  <si>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</si>
  <si>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</si>
  <si>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</si>
  <si>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</si>
  <si>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</si>
  <si>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</si>
  <si>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</si>
  <si>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</si>
  <si>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</si>
  <si>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</si>
  <si>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</si>
  <si>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</si>
  <si>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</si>
  <si>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</si>
  <si>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</si>
  <si>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</si>
  <si>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</si>
  <si>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</si>
  <si>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</si>
  <si>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</si>
  <si>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</si>
  <si>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Ширина (cм)</t>
  </si>
  <si>
    <t>GRAND RG370R</t>
  </si>
  <si>
    <t>Стеклопластиковая гребная лодка</t>
  </si>
  <si>
    <t>G340</t>
  </si>
  <si>
    <t>SD-06</t>
  </si>
  <si>
    <t>SD-10</t>
  </si>
  <si>
    <t>GRAND Silver Line S330L (Deluxe)</t>
  </si>
  <si>
    <t>GRAND Silver Line S300L (Deluxe)</t>
  </si>
  <si>
    <t>50×45×77</t>
  </si>
  <si>
    <t>50×70×71</t>
  </si>
  <si>
    <t>CL-17</t>
  </si>
  <si>
    <t>SD-12</t>
  </si>
  <si>
    <t>502×220×101</t>
  </si>
  <si>
    <t>120×91.5×113</t>
  </si>
  <si>
    <t>GRAND Golden Line G500LF</t>
  </si>
  <si>
    <t>CL-21</t>
  </si>
  <si>
    <t>30° / 25°</t>
  </si>
  <si>
    <t>860×260×230</t>
  </si>
  <si>
    <t>B</t>
  </si>
  <si>
    <t>U: 762 / X: 635 *</t>
  </si>
  <si>
    <t>400 *</t>
  </si>
  <si>
    <t>G650</t>
  </si>
  <si>
    <t>G850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</si>
  <si>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</si>
  <si>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</si>
  <si>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</si>
  <si>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</si>
  <si>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</si>
  <si>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</si>
  <si>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</si>
  <si>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</si>
  <si>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</si>
  <si>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</si>
  <si>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</si>
  <si>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 xml:space="preserve">White (Standard) 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</si>
  <si>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</si>
  <si>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</si>
  <si>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</si>
  <si>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</si>
  <si>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</si>
  <si>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</si>
  <si>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</si>
  <si>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</si>
  <si>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</si>
  <si>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</si>
  <si>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</si>
  <si>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</si>
  <si>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</si>
  <si>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</si>
  <si>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SD-15</t>
  </si>
  <si>
    <t>NAUTILUS</t>
  </si>
  <si>
    <t>Стеклопластиковая моторная лодка</t>
  </si>
  <si>
    <t>D, C</t>
  </si>
  <si>
    <t>xx°/xx°</t>
  </si>
  <si>
    <t>GRAND N585</t>
  </si>
  <si>
    <t xml:space="preserve"> </t>
  </si>
  <si>
    <t>Носовой рундук</t>
  </si>
  <si>
    <t>20 ° / 17 °</t>
  </si>
  <si>
    <t>578×225×117</t>
  </si>
  <si>
    <t>143×112×125</t>
  </si>
  <si>
    <t>105×62×91</t>
  </si>
  <si>
    <t>Экстерьер | Интерьер</t>
  </si>
  <si>
    <t>Creamy</t>
  </si>
  <si>
    <t>Off-white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</si>
  <si>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</si>
  <si>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</si>
  <si>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</si>
  <si>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SD-21 </t>
  </si>
  <si>
    <t>SD-11</t>
  </si>
  <si>
    <t>SD-22</t>
  </si>
  <si>
    <t>N585</t>
  </si>
  <si>
    <t>GRAND Golden Line G650</t>
  </si>
  <si>
    <t>2280/2281</t>
  </si>
  <si>
    <t>Creamy / White (standard)</t>
  </si>
  <si>
    <t>Off-white / White (standard)</t>
  </si>
  <si>
    <t>Black "SPORT"</t>
  </si>
  <si>
    <t>White "De Luxe"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</si>
  <si>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</si>
  <si>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</si>
  <si>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</si>
  <si>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</si>
  <si>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</si>
  <si>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</si>
  <si>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</si>
  <si>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</si>
  <si>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</si>
  <si>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</si>
  <si>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</si>
  <si>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</si>
  <si>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</si>
  <si>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</si>
  <si>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*   PVC 950 г/м² - standard for boats &gt;3,00 m &amp; ARGUS
     PVC 1100 г/м² - standard for boats 3,00 - 5,20 m
     PVC 1400 г/м² - standard for boats 5,50 - 6,50 m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</si>
  <si>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</si>
  <si>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</si>
  <si>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</si>
  <si>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</si>
  <si>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</si>
  <si>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</si>
  <si>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</si>
  <si>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</si>
  <si>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</si>
  <si>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на главную</t>
  </si>
  <si>
    <t>G420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</si>
  <si>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</si>
  <si>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</si>
  <si>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</si>
  <si>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</si>
  <si>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CL-24</t>
  </si>
  <si>
    <t>GRAND Golden Line G420</t>
  </si>
  <si>
    <t>400×165×115</t>
  </si>
  <si>
    <t>110×88×108</t>
  </si>
  <si>
    <t>Жесткий настил + надувной кильсон</t>
  </si>
  <si>
    <t xml:space="preserve">Midnight Black / Sunset Orange (Brushed) </t>
  </si>
  <si>
    <t>Midnight Black-Sunset Orange |Brushed (option)</t>
  </si>
  <si>
    <t>GRAND CORVETTE C330A</t>
  </si>
  <si>
    <t>GRAND Golden Line G850</t>
  </si>
  <si>
    <t>Ice White</t>
  </si>
  <si>
    <t>Off White</t>
  </si>
  <si>
    <t>Military Graey</t>
  </si>
  <si>
    <t>Black Fabric Impression</t>
  </si>
  <si>
    <t>Black NB</t>
  </si>
  <si>
    <t>2271-Y</t>
  </si>
  <si>
    <t>2271-M</t>
  </si>
  <si>
    <t>Black (art. 2001)</t>
  </si>
  <si>
    <t>Red (art. 2006)</t>
  </si>
  <si>
    <t>Dark-grey (art. 2010)</t>
  </si>
  <si>
    <t>White (art. 2000)</t>
  </si>
  <si>
    <t>Navi Blue</t>
  </si>
  <si>
    <t>Dark-Grey (art. 2010)</t>
  </si>
  <si>
    <t>Light-Grey</t>
  </si>
  <si>
    <t>Off-White</t>
  </si>
  <si>
    <t>Dark-Grey</t>
  </si>
  <si>
    <r>
      <t>G380</t>
    </r>
    <r>
      <rPr>
        <b/>
        <sz val="11"/>
        <color rgb="FFFF0000"/>
        <rFont val="Tahoma"/>
        <family val="2"/>
        <charset val="204"/>
      </rPr>
      <t xml:space="preserve"> Bestseller</t>
    </r>
  </si>
  <si>
    <t>S330L</t>
  </si>
  <si>
    <t>25° / 23°</t>
  </si>
  <si>
    <t>2272-M</t>
  </si>
  <si>
    <t>2272-Y</t>
  </si>
  <si>
    <t>GRAND Golden Line G750</t>
  </si>
  <si>
    <t>н/д</t>
  </si>
  <si>
    <t>Холодильник WAECO 30 л. нерж.</t>
  </si>
  <si>
    <t>CL-25</t>
  </si>
  <si>
    <t>SD-25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</si>
  <si>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</si>
  <si>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</si>
  <si>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</si>
  <si>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</si>
  <si>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</si>
  <si>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</si>
  <si>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G750</t>
    </r>
    <r>
      <rPr>
        <b/>
        <sz val="11"/>
        <color rgb="FFFF0000"/>
        <rFont val="Tahoma"/>
        <family val="2"/>
        <charset val="204"/>
      </rPr>
      <t xml:space="preserve"> NEW</t>
    </r>
  </si>
  <si>
    <r>
      <t>○</t>
    </r>
    <r>
      <rPr>
        <sz val="11"/>
        <rFont val="Tahoma"/>
        <family val="2"/>
        <charset val="204"/>
      </rPr>
      <t xml:space="preserve"> (55)</t>
    </r>
  </si>
  <si>
    <t>Курс НБУ EURO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</si>
  <si>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</si>
  <si>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</si>
  <si>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</si>
  <si>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</si>
  <si>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</si>
  <si>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</si>
  <si>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</si>
  <si>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</si>
  <si>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</si>
  <si>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</si>
  <si>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</si>
  <si>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</si>
  <si>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</si>
  <si>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</si>
  <si>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Black NB (option)</t>
  </si>
  <si>
    <t>Black fabric impression (option)</t>
  </si>
  <si>
    <t>Black Сarbon (option)</t>
  </si>
  <si>
    <r>
      <t xml:space="preserve">215, 820, 828,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</si>
  <si>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t>828, 866</t>
  </si>
  <si>
    <r>
      <t xml:space="preserve">828, </t>
    </r>
    <r>
      <rPr>
        <b/>
        <i/>
        <strike/>
        <sz val="11"/>
        <color theme="1"/>
        <rFont val="Calibri"/>
        <family val="2"/>
        <charset val="204"/>
        <scheme val="minor"/>
      </rPr>
      <t>866</t>
    </r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</si>
  <si>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</si>
  <si>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</si>
  <si>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</si>
  <si>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</si>
  <si>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</si>
  <si>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</si>
  <si>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</si>
  <si>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Arctic Grey (option)</t>
  </si>
  <si>
    <t>Military Grey (option)</t>
  </si>
  <si>
    <t>Arctic Grey</t>
  </si>
  <si>
    <t>Довжина (см)</t>
  </si>
  <si>
    <t>Довжина кокпіта (см)</t>
  </si>
  <si>
    <t>Ширина кокпіта (см)</t>
  </si>
  <si>
    <t>Діаметр балонів (см)</t>
  </si>
  <si>
    <t>Вага човна (кг)</t>
  </si>
  <si>
    <t>Вантажопідйомність (кг)</t>
  </si>
  <si>
    <t>Пасажиромісткість (чол.)</t>
  </si>
  <si>
    <t>Кількість відсіків в балоні</t>
  </si>
  <si>
    <t>Потужність двигуна рекомендована (к.с.)</t>
  </si>
  <si>
    <t>Потужність двигуна максимальна (к.с.)</t>
  </si>
  <si>
    <t>Вага двигуна максимальна (кг)</t>
  </si>
  <si>
    <t>Висота транця</t>
  </si>
  <si>
    <t>Кут кілеватості (в міделі / в кормі)</t>
  </si>
  <si>
    <t>Категорія човна</t>
  </si>
  <si>
    <t>Розміри упаковки №1 (см)</t>
  </si>
  <si>
    <t>Розміри упаковки №2 (см)</t>
  </si>
  <si>
    <t>Розміри упаковки №3 (см)</t>
  </si>
  <si>
    <t>Вага човна в упаковці (кг)</t>
  </si>
  <si>
    <t>* - Для двох підвісних човнових моторів</t>
  </si>
  <si>
    <t>Надувний човен з жорстким дном, пакет ELITE</t>
  </si>
  <si>
    <t>Екстер'єр | інтер'єр</t>
  </si>
  <si>
    <t>Заміна кольору склопластику</t>
  </si>
  <si>
    <t>Заміна кольору балона HYPALON ORCA 866 Black Fabric Impression (1565 г/м²)</t>
  </si>
  <si>
    <t>Заміна кольору балона HYPALON ORCA 866 Black Carbon (1565 г/м²)</t>
  </si>
  <si>
    <t>Заміна кольору винилис-шкіри</t>
  </si>
  <si>
    <t>Заміна основного матеріалу подушок винилис-шкіри на тканину</t>
  </si>
  <si>
    <t>Протиковзаючий набір SeaDeck</t>
  </si>
  <si>
    <t>Захисне порошкове покриття всіх нержавіючих деталей в чорний колір</t>
  </si>
  <si>
    <t xml:space="preserve">Додаткове обладнання
</t>
  </si>
  <si>
    <t>Два клапана надлишкового тиску Leafield</t>
  </si>
  <si>
    <t>Носовий нержавіючий релинг безпеки з опорами</t>
  </si>
  <si>
    <t>Навігаційна арка / арка буксирування лижника</t>
  </si>
  <si>
    <t>2 нерж. поручня за спинкою кормового дивана</t>
  </si>
  <si>
    <t>Гідравлічна система рульового керування SeaStar (26ft) одномоторна з одним циліндром</t>
  </si>
  <si>
    <t>Гідравлічна система рульового керування UltraFlex одномоторна без гідравлічного циліндра</t>
  </si>
  <si>
    <t>Гідравлічна система рульового керування UltraFlex двомоторний з одним циліндром</t>
  </si>
  <si>
    <t>Гідравлічна система рульового керування UltraFlex двомоторний з двома циліндрами</t>
  </si>
  <si>
    <t>Рульове кермо PERFORMANCE (Black)</t>
  </si>
  <si>
    <t>Дві склопластикові кормові платформи з нерж. сходами для підйому з води і поручнем</t>
  </si>
  <si>
    <t>Два задніх люка з нішею для швартових тросів</t>
  </si>
  <si>
    <t>Знімний кормовий сандек з подушками</t>
  </si>
  <si>
    <t>Заміна основного матеріалу подушок кормового сандека на SILVERTEX VINYL</t>
  </si>
  <si>
    <t>Знімний столик на опорі з 4-ма нержавіючими підстаканниками</t>
  </si>
  <si>
    <t>Набір душовий з електричної помпою, 100 л баком і душовою головкою</t>
  </si>
  <si>
    <t>Електричний туалет комплект (помпа, чорний бак для води 60л з вугільним фільтром і індикатором рівня)</t>
  </si>
  <si>
    <t>Електричний якір з підйомним механізмом</t>
  </si>
  <si>
    <t>Захист кіля</t>
  </si>
  <si>
    <t>Захисний чохол на човен</t>
  </si>
  <si>
    <t>Захисний чохол на рульову стійку CL-21</t>
  </si>
  <si>
    <t>Захисний чохол на стійку SD-21</t>
  </si>
  <si>
    <t>Захисний чохол на стійки CL-21, SD-21 і кормової диван</t>
  </si>
  <si>
    <t>Тент сонцезахисний нержавіючий 3-арочний №6S</t>
  </si>
  <si>
    <t xml:space="preserve">• Посилений склопластиковий корпус типу «Глибоке V» з транцевим розширенням
• Надувний балон, HYPALON (5 клапанів наповнення повітрям, подвійний посилений привальний брус з водовідбійником, 1 носова і 12 бортових ручок безпеки)
• Носова якірна накладка з двома кнагами
• Форпік - носовий якірний відсік з м'якою знімною подушкою
• Місткий носовий відсік з м'якими подушками і 2 нерж. підсклянниками
• Рульова стійка CL-21 з переднім м'яким сидінням, міні-каютою (всередині), бардачком, вітровим склом, бічними поручнями і 2 нерж. підсклянниками
• Двомісна стійка SD-21 з двома відкидними сидіннями / Відсік для кухонного інвентарю / Варильна панель і мийка (опція)
• Кормовий U-подібний диван з м'якою спинкою
• Один великий кормовий рундук і два бокових
• Два задніх релінгу з нержавіючої сталі
• Комплект електрообладнання (основний електричний джгут, контейнер під акумулятор, розмикач маси, 5 морських перемикачів, універсальна розетка 12V, комплект навігаційних вогнів, помпа осушення кокпіта, горн)
• Вбудована паливна система з пластиковим баком на 300 л і сенсором
• Гофрований шланг в міжпалубному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Дві кормові висувні кнаги з полірованої нержавіючої сталі 
• Один носовий та два задніх нержавіючих U-образних болтів
• Підйомні нержавіючі вузли (обушки відкидні)
• Два врізних гака з нержавіючої сталі для кріплення фала водних лиж
• Два розбірних весла
• Високоефективний ножний насос BRAVO-8
• Ремонтний комплект і інструкція з експлуатації
</t>
  </si>
  <si>
    <t>Потужність двигуна мінімальна (к.с.)</t>
  </si>
  <si>
    <t>Загальна довжина (cм)</t>
  </si>
  <si>
    <t>Довжина всередині (cм)</t>
  </si>
  <si>
    <t>Ширина найбільша (cм)</t>
  </si>
  <si>
    <t>Ширина всередині (cм)</t>
  </si>
  <si>
    <t>Висота борту (см)</t>
  </si>
  <si>
    <t>Вага човна без двигуна (кг)</t>
  </si>
  <si>
    <t>Вага двигуна максимальний (кг)</t>
  </si>
  <si>
    <t>Висота транця (мм)</t>
  </si>
  <si>
    <t>Довжина (cм)</t>
  </si>
  <si>
    <t>Максимальна потужність двигуна (к.с.)</t>
  </si>
  <si>
    <t>Технічні характеристики</t>
  </si>
  <si>
    <t>Найменування</t>
  </si>
  <si>
    <t>Кількість</t>
  </si>
  <si>
    <t>Ціна</t>
  </si>
  <si>
    <t>Сума</t>
  </si>
  <si>
    <t>Разом:</t>
  </si>
  <si>
    <t>Заміна кольору ПВХ балона на ЧОРНИЙ</t>
  </si>
  <si>
    <t>Заміна матеріалу балона на HYPALON ORCA 828 (1340 г/м²)</t>
  </si>
  <si>
    <t>Рульове кермо Ultraflex</t>
  </si>
  <si>
    <t>Заміна рульового керма Ultraflex на PERFORMANCE (Black)</t>
  </si>
  <si>
    <t>Комплект електрообладнання №Е6 (для човна з навігаційної аркою)</t>
  </si>
  <si>
    <t>Комплект електрообладнання №Е5 (для човна без навігаційної арки)</t>
  </si>
  <si>
    <t>Покажчик рівня палива</t>
  </si>
  <si>
    <t>Гідравлічна система рульового керування SeaStar (26ft) для підвісного човнового мотора Yamaha</t>
  </si>
  <si>
    <t>Гідравлічна система рульового керування SeaStar (26ft) для підвісного човнового мотора  Mercury</t>
  </si>
  <si>
    <t>Знімний носовий сандек з подушками</t>
  </si>
  <si>
    <t>Заміна основного матеріалу подушок носового сандека на SILVERTEX VINYL</t>
  </si>
  <si>
    <t>Знімний кормовий сандек з подушкою</t>
  </si>
  <si>
    <t xml:space="preserve">Заміна матеріалу подушки кормового основного сандека на SILVERTEX VINYL </t>
  </si>
  <si>
    <t>Знімний столик на опорі з 4-ма нерж. підстаканниками</t>
  </si>
  <si>
    <t>Набір душовмй з ел. помпою, 75 л баком і душовою головкою</t>
  </si>
  <si>
    <t>Біотуалет</t>
  </si>
  <si>
    <t>Захист балонів</t>
  </si>
  <si>
    <t>Захисний чохол на стійки CL-25, SD-25 і кормової диван</t>
  </si>
  <si>
    <t>Захисний чохол на рульову стійку CL-25</t>
  </si>
  <si>
    <t>Захисний чохол на стійку SD-25</t>
  </si>
  <si>
    <t>Тент сонцезахисний нержавіючий 3-арочний №8S</t>
  </si>
  <si>
    <t>Дві склопластикові кормові платформи з нерж. сходами для підйому з води</t>
  </si>
  <si>
    <t>Знімне розширення кормового сандека з подушками</t>
  </si>
  <si>
    <t>Заміна основного матеріалу подушок кормового розширення сандека на SILVERTEX VINYL</t>
  </si>
  <si>
    <t>Набір душовий з ел. помпою, 75 л баком і душовою головкою</t>
  </si>
  <si>
    <t>Захисний чохол на стійки CL-16, SD-11 і кормової диван</t>
  </si>
  <si>
    <t>Захисний чохол на рульову стійку CL-16</t>
  </si>
  <si>
    <t>Захисний чохол на стійку SD-11</t>
  </si>
  <si>
    <t>Захисний чохол на кормовий диван</t>
  </si>
  <si>
    <t>Тент сонцезахисний нержавіючий 3-арочний №5</t>
  </si>
  <si>
    <t>Заміна кольору склопластику (нижня кірка і законцовки балона)</t>
  </si>
  <si>
    <t>Арка буксирування лижника</t>
  </si>
  <si>
    <t>Заміна механічної системи керування на гідравлічну (20ft)</t>
  </si>
  <si>
    <t>Знімний носовий сан-дек з подушками / Знімний столик (дерев'яний) на опорі</t>
  </si>
  <si>
    <t>Знімний носовий сан-дек з подушками / Знімний столик (стеклопластіковий) на опорі</t>
  </si>
  <si>
    <t>Заміна винилис-шкіри на SILVERTEX для подушок сандека</t>
  </si>
  <si>
    <t>Розширення для носового сан-дека з подушками</t>
  </si>
  <si>
    <t>Заміна винилис-шкіри на SILVERTEX для розширення подушок сандека</t>
  </si>
  <si>
    <t>Душовий набір з ел. помпою, 50 л баком і душовою головкою</t>
  </si>
  <si>
    <t>Захисний чохол на рульову стійку CL-22</t>
  </si>
  <si>
    <t>Захисний чохол на пасажирську стійку SD-22</t>
  </si>
  <si>
    <t>Захисний чохол на стійки CL-22, SD-22 і кормовий диван</t>
  </si>
  <si>
    <t>Тент сонцезахисний нержавіючий 3-арочний №7</t>
  </si>
  <si>
    <t>Заміна кольору ПВХ балона</t>
  </si>
  <si>
    <t>Заміна щільності тканини ПВХ для балона на 1400 г/м²</t>
  </si>
  <si>
    <t>Заміна матеріалу балона на HYPALON ORCA 820 (1140 г/м²)</t>
  </si>
  <si>
    <t>Заміна рульового колеса Ultraflex на PERFORMANCE (Black)</t>
  </si>
  <si>
    <t>Захисний чохол на рульову стійку CL-20 і кормове сидіння</t>
  </si>
  <si>
    <t>Тент сонцезахисний складаний алюмінієвий 3-арочний №3</t>
  </si>
  <si>
    <t>Тент сонцезахисний нержавіючий 3-арочний №4S</t>
  </si>
  <si>
    <t>Щогла буксирування лижника</t>
  </si>
  <si>
    <t>Комплект електрообладнання №Е7</t>
  </si>
  <si>
    <t>Паливна система з пластиковим баком на 55 л і датчиком</t>
  </si>
  <si>
    <t>Захисний чохол на рульову стійку CL-08 і кормове сидіння</t>
  </si>
  <si>
    <t>Тент сонцезахисний складаний алюмінієвий 2-арочний №2</t>
  </si>
  <si>
    <t>Тент сонцезахисний складаний нержавіючий 2-арочний №2S</t>
  </si>
  <si>
    <t>Заміна рульової стійки на високопрофільні зі склом і поручнем CL-02 (модель: G380LF)</t>
  </si>
  <si>
    <t>Клапан надлишкового тиску Leafield</t>
  </si>
  <si>
    <t>Комплект електрообладнання №Е4</t>
  </si>
  <si>
    <t>Паливна система з пластиковим баком на 40 л і датчиком</t>
  </si>
  <si>
    <t>Сидіння бічне знімне з подушкою</t>
  </si>
  <si>
    <t>Захисний чохол на човен G380EF</t>
  </si>
  <si>
    <t>Захисний чохол на човен G380LF з високопрофільною рульовою стійкою</t>
  </si>
  <si>
    <t>Захисний чохол на рульову стійку CL-06</t>
  </si>
  <si>
    <t>Захисний чохол на рульову стійку CL-02 (для моделі G380LF)</t>
  </si>
  <si>
    <t>Заміна рульової стійки на високопрофільні зі склом і поручнем CL-01 (модель: G340LF)</t>
  </si>
  <si>
    <t>Захисний чохол на рульову стійку CL-07</t>
  </si>
  <si>
    <t>Захисний чохол на рульову стійку CL-01 (для моделі G340LF)</t>
  </si>
  <si>
    <t>Рульове колесо Ultraflex</t>
  </si>
  <si>
    <t>Клапан надлишкового тиску BRAVO</t>
  </si>
  <si>
    <t>Носова якірна накладка з роликом, висувною кнагою та світлодіодними навігаційними вогнями</t>
  </si>
  <si>
    <t>Арка навігаційна нержавіюча полірована</t>
  </si>
  <si>
    <t>Комплект електрообладнання №Е2 (для човна з навігаційної аркою)</t>
  </si>
  <si>
    <t>Комплект електрообладнання №Е4 (для човна без навігаційної арки)</t>
  </si>
  <si>
    <t>Вбудована паливна система з пластиковим баком на 91 л</t>
  </si>
  <si>
    <t>Склопластикові закінцівки балонів зі сходинкою</t>
  </si>
  <si>
    <t>Захисний чохол на човен з склопластиковими закінцівками балонів</t>
  </si>
  <si>
    <t>Захисний чохол на рульову стійку CL-12</t>
  </si>
  <si>
    <t>Захисний чохол на стійку пасажирську SD-15</t>
  </si>
  <si>
    <t>Тент сонцезахисний складаний нержавіючий 3-арочний №3S</t>
  </si>
  <si>
    <t>Носова якірна накладка з роликом і кнагою</t>
  </si>
  <si>
    <t>Арка навігаційна нержавіюча полірована, складна</t>
  </si>
  <si>
    <t>Захисний чохол на рульову стійку CL-14</t>
  </si>
  <si>
    <t>Захисний чохол на стійку пасажирську SD-10</t>
  </si>
  <si>
    <t>Зміна висоти транця під коротку ногу (381 мм)</t>
  </si>
  <si>
    <t>Захисний чохол на рульову стійку CL-11</t>
  </si>
  <si>
    <t>Захисний чохол на стійку пасажирську SD-06</t>
  </si>
  <si>
    <t>Носова якірна накладка з кнехтом</t>
  </si>
  <si>
    <t>Додаткове сидіння з м'якою подушкою</t>
  </si>
  <si>
    <t>Захисний чохол на рульову стійку і кормове сидіння</t>
  </si>
  <si>
    <t>Тент сонцезахисний складаний алюмінієвий 2-арочний №1</t>
  </si>
  <si>
    <t>Тент сонцезахисний складаний нержавіючий 2-арочний №1S</t>
  </si>
  <si>
    <t>Подушка носова знімна</t>
  </si>
  <si>
    <t>Спинка з поручнями стійки CS-03</t>
  </si>
  <si>
    <t>Комплект електрообладнання №Е1 обо E4 (для човна з навігаційної аркою)</t>
  </si>
  <si>
    <t>Комплект електрообладнання №Е2 (для човна без навігаційної арки)</t>
  </si>
  <si>
    <t>Захисний чохол на рульову стійку CS-03</t>
  </si>
  <si>
    <t>Захисний чохол на рульову стійку CS-01W</t>
  </si>
  <si>
    <t>Вітрове скло і поручень для рульової консолі CS-01</t>
  </si>
  <si>
    <t>Захисний чохол на рульову стійку CS-01</t>
  </si>
  <si>
    <t>Сидіння м'яке знімне з сумкою, переднє</t>
  </si>
  <si>
    <t>Сидіння м'яке знімне з сумкою, заднє</t>
  </si>
  <si>
    <t>Сумка-рундук носова</t>
  </si>
  <si>
    <t>Заміна матеріалу балона на HYPALON ORCA (970 г/м²)</t>
  </si>
  <si>
    <t>Додаткове заднє сидіння з фітингами</t>
  </si>
  <si>
    <t>Сумка-рундук носова №2</t>
  </si>
  <si>
    <t>Сидіння м'яке знімне з сумкою, заднє *</t>
  </si>
  <si>
    <t>Заміна кільсона на дерев'яний кіль</t>
  </si>
  <si>
    <t>Стійка рульова CS-02</t>
  </si>
  <si>
    <t>Система рульового керування до 50HP + кабель 9 'футів</t>
  </si>
  <si>
    <t>Колесо рульове SPORT з втулкою X63</t>
  </si>
  <si>
    <t>Колесо рульове De Luxe з втулкою X63</t>
  </si>
  <si>
    <t>Ви можете замовити "2" знімних м'яких сидіння для R380</t>
  </si>
  <si>
    <t>Ви можете замовити "2" знімних м'яких сидіння для R420</t>
  </si>
  <si>
    <t>Ви можете замовити "3" знімних м'яких сидіння для R460</t>
  </si>
  <si>
    <t>Заміна кольору балона на ТЕМНО-ЗЕЛЕНИЙ</t>
  </si>
  <si>
    <t>2 кочета з веслами і тримачами весла</t>
  </si>
  <si>
    <t>Рульова консоль по лівому борту з вітровим склом і поручнем</t>
  </si>
  <si>
    <t>Сидіння Captain, біле</t>
  </si>
  <si>
    <t>Паливна система з пластиковим баком на 55 л і датчиком (сенсор)</t>
  </si>
  <si>
    <t>Захисний чохол на човен (тканина: SUNBRELLA PLUS)</t>
  </si>
  <si>
    <t>Знімний столик з 4-ма нерж. підстаканниками</t>
  </si>
  <si>
    <t>Тент сонцезахисний 4-арочний з упором (труба нерж. ∅ 25 мм; тканина: SUNBRELLA PLUS)</t>
  </si>
  <si>
    <t>Комплект знімних подушок (м'які сидіння)</t>
  </si>
  <si>
    <t>Захисний тент човновий</t>
  </si>
  <si>
    <t>Тент сонцезахисний алюмінієвий 2-арочний</t>
  </si>
  <si>
    <t>• Посилений склопластиковий корпус типу «Глибоке V» з системою HSH (High-Step-Hull) і транцевим розширенням
• Надувний балон (5 клапанів наповнення повітрям, подвійний посилений привальний брус з водовідбійником, 1 носова і 12 бортових ручок безпеки)
• Носова якірна накладка з м'якою спинкою і двома кнагами з нержавіючої сталі 
• Форпік - носовий якірний відсік з м'якою знімною подушкою
• Місткий носовий відсік з м'якими подушками і 2 нерж. підсклянниками
• Рульова стійка CL-25 з переднім м'яким сидінням, міні-каютою (всередині), бардачком, вітровим склом, поручнем і  2 нерж. підсклянниками
• Рульове кермо Ultraflex
• Двомісна стійка SD-25 з двома відкидними сидіннями, герметичним відсіком і 2 нерж. підсклянниками
• Кормовий U-подібний диван з м'якою спинкою
• Один великий кормовий рундук і два бокових
• Два поручня з нержавіючої сталі збоку від кормового дивана
• Вбудована паливна система з пластиковим баком на 270 л і сенсором
• Гофрований шланг в міжпалубному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Два кормових відсіки для зберігання швартових кінців
• Дві кормові висувні кнаги з полірованої нержавіючої сталі 
• Один носовий та два задніх нержавіючих U-образних болтів
• Підйомні нержавіючі вузли (обушки відкидні)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</si>
  <si>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«Глибоке V» з системою HSH (High-Step-Hull), DART і транцевим розширенням
• Надувний балон з склопластиковими закінцівками (5 клапанів наповнення повітрям, подвійний посилений привальний брус з водовідбійником, 1 носова і 12 бортових ручок безпеки)
• Носова якірна накладка з м'якою спинкою; нерж. роульсом, 2 полуклюза, висувною кнагою і світлодіодними навігаційними вогнями
• Відсік для зберігання якоря
• Місткий носовий відсік з м'якими подушками, 2 нерж. підсклянниками
• Рульова стійка CL-16 з переднім м'яким сидінням, великим відсіком; вітровим склом, бардачком і поручнем
• Рульове кермо Ultraflex
• Двомісна стійка SD-11 з двома відкидними сидіннями, сухим відсіком і 2 нерж. підсклянниками
• Кормовий U-подібний диван з м'якою спинкою
• Один великий кормовой рундук і два бокових
• Два поручня з нержавіючої сталі збоку від кормового дивана
• Вбудована паливна система з пластиковим баком на 200 л і сенсором
• Гофрований шланг в міжпалубному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Два кормових відсіки для зберігання швартових кінців
• Дві кормові висувні кнаги з полірованої нержавіючої сталі 
• Два врізних гака з нержавіючої сталі для кріплення фала водних лиж
• Один носовий та два задніх нержавіючих U-образних болтів
• Підйомні нержавіючі вузли (обушки відкидні)
• Два розбірних весла
• Високоефективний ножний насос BRAVO-8
• Ремонтний комплект і інструкція з експлуатації</t>
  </si>
  <si>
    <t xml:space="preserve">• Посилений склопластиковий корпус типу «Глибоке V» з системою HSH (High-Step-Hull), DART і транцевим розширенням
• Надувний балон з склопластиковими закінцівками (5 клапанів наповнення повітрям, посилений привальний брус з водовідбійником, 1 носова і 12 бортових ручок безпеки)
• Носова якірна накладка з роульсом, висувною кнагою і світлодіодними навігаційними вогнями
• Відсік для зберігання якоря
• Місткий носовий відсік (люк з пневмопідйомником) з м'якими подушками, 2 нерж. підсклянниками
• Рульова стійка CL-22 з переднім м'яким сидінням, рундуком; вітровим склом і поручнем, бардачком і 2 нерж. підстаканниками
• Механічна система рульового керування (T71), рульовий трос (M66, 18ft)
• Рульове кермо Ultraflex
• Двомісна стійка SD-22 з двома відкидними сидіннями, сухим відсіком і 2 нерж. підсклянниками
• Кормовий диван з м'якою спинкою
• Великий кормовий відсік
• Вбудована паливна система з пластиковим баком на 91 л і сенсором
• Гофрований шланг в міжпалубному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Два кормових відсіки для зберігання швартових кінців
• Дві кормові висувні кнаги з полірованої нержавіючої сталі 
• Два врізних гака з нержавіючої сталі для кріплення фала водних лиж
• Один носовий та два задніх нержавіючих U-образних болтів
• Підйомні нержавіючі вузли (обушки відкидні)
• Два розбірних весла
• Високоефективний ножний насос BRAVO-8
• Ремонтний комплект і інструкція з експлуатації
</t>
  </si>
  <si>
    <t>• Посилений склопластиковий корпус типу «Глибоке V» з системою HSH (High-Step-Hull), DART і транцевим розширенням
• Надувний балон з склопластиковими закінцівками (5 клапанів наповнення повітрям, посилений привальний брус з водовідбійником, 1 носова і 12 бортових ручок безпеки)
• Носова якірна накладка з роульсом, висувною кнагою і світлодіодними навігаційними вогнями
• Форпік - носовий якірний відсік з м'якою знімною подушкою
• Місткий носовий відсік з м'якою подушкою, 2 нерж. підсклянниками
• Рульова стійка CL-20 з переднім м'яким сидінням, рундуком, бардачком; вітровим склом і бічним поручнем
• Механічна система рульового керування (T71), рульовий трос (M66)
• Рульове кермо Ultraflex
• Кормовий диван з м'якою спинкою
• Великий кормовий відсік
• Вбудована паливна система з пластиковим баком на 91 л і сенсором
• Гофрований шланг в міжпалубному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Два кормових відсіку для зберігання швартових кінців
• Дві кормові висувні кнаги з полірованої нержавіючої сталі 
• Два врізних гака з нержавіючої сталі для кріплення фала водних лиж
• Один носовий та два задніх нержавіючих U-образних болтів
• Підйомні нержавіючі вузли (обушки відкидні)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</si>
  <si>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«Глибоке V» з системою HSH (High-Step-Hull), DART і транцевим розширенням
• Надувний балон з склопластиковими закінцівками (4 клапана наповнення повітрям, посилений привальний брус з водовідбійником, 1 носова і 10 бортових ручок безпеки)
• Носова якірна накладка з двома кнагами з нержавіючої сталі 
• Місткий носовий відсік з м'якою подушкою
• Рульова стійка CL-24 з переднім м'яким сидінням, рундуком, вітровим склом, бічним поручнем і підсклянником
• Механічна система рульового керування (T71), рульовий трос (M66)
• Рульове кермо Ultraflex
• Кормовий диван з м'якою спинкою
• Великий кормовий відсік
• Гофрований шланг в межпалубному просторі для прихованого монтажу комунікацій
• Інспекційний палубний люк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Дві кормові висувні кнаги з полірованої нержавіючої сталі 
• Один носовий та два задніх нержавіючих U-образних болтів
• Підйомні нержавіючі вузли (обушки відкидні)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</si>
  <si>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HSH (High-Step-Hull) і транцевим розширенням
• Надувний балон з склопластиковими закінцівками (3 клапана наповнення повітрям, привальний брус з водовідбійником, два задніх поручня безпеки на балоне, 1 носова і 6 бортових ручок безпеки)
• Носова якірна накладка з висувною кнагою, навігаційними вогнями та м'якою подушкою-спинкою
• Вбудований носовий відсік з м'якою подушкою
• Рульова стійка CL-06 з переднім м'яким сидінням, рундуком і поручнем
• Механічна система рульового керування (T67), рульовий трос (M58)
• Рульове кермо Ultraflex
• Кормовий диван з м'якою спинкою
• Кормовий відсік
• Гофрований шланг в межпалубному просторі для прихованого монтажу комунікацій
• Антиковзаюча поверхня палуби
• Система водовідливу (самовідливний кокпіт із зворотним клапанам і клапаном водовідливу з міжпалубного простору)
• Система вентиляції корпусу
• Дві кормові кнаги з нержавіючої сталі 
• Один носовий та два задніх нержавіючих U-образних болтів
• Підйомні U-образні нержавіючі вузли
• Два D-образних буксирувальних кільця на балоні
• Два розбірних весла
• Високоефективний ножний насос BRAVO-8
• Ремонтний комплект і інструкція з експлуатації</t>
  </si>
  <si>
    <t xml:space="preserve">• Посилений склопластиковий корпус типу «Середнє V» з системою з 4 швидкісних реданів і транцевим розширенням
• Надувний балон з склопластиковими закінцівками (3 клапана наповнення повітрям, привальний брус з водовідбійником, два задніх поручня безпеки, 1 носова і 6 бортових ручок безпеки)
• Носовая якорная накладка з висувною кнагою, навігаційними вогнями та м'якою подушкою-спинкою
• Вбудований носовий відсік з м'якою подушкою
• Рульова стійка CL-07 з нержавіючим поручнем і малим рундуком
• Механічна система рульового керування (T67), рульовий трос (M58)
• Рульове кермо Ultraflex
• Кормовий диван з м'якою спинкою
• Кормовий відсік
• Гофрований шланг в межпалубному просторі для прихованого монтажу комунікацій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Дві кормові кнаги з нержавіючої сталі 
• Один носовий та два задніх нержавіючих U-образних болтів
• Підйомні U-образні нержавіючі вузли
• Два D-образних буксирувальних кільця на балоні
• Два розбірних весла
• Високоефективний ножний насос BRAVO-8
• Ремонтний комплект і інструкція з експлуатації
</t>
  </si>
  <si>
    <t xml:space="preserve">• Посилений склопластиковий корпус типу «Глибоке V»
• Надувний балон (5 клапанів наповнення повітрям, посилений привальний брус з водовідбійником, 1 носова і 12 бортових ручок безпеки)
• Місткий вбудований носовий відсік з м'якою подушкою
• Рульова стійка CL-12 з переднім м'яким сидінням і рундуком; вітровим склом, поручнем і двома підсклянниками
• Механічна система рульового керування (T71), рульовий трос (M66)
• Рульове кермо Ultraflex
• Заднє двомісне сидіння SD-15 зі спинкою, відкидним сидінням з м'якою подушкою і контейнером
• Інспекційний палубний люк
• Гофрований шланг в межпалубному просторі для прихованого монтажу комунікацій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Вбудовані нержавіючі вузли для кріплення рульової і пасажирської стійок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
</t>
  </si>
  <si>
    <t>• Посилений склопластиковий корпус типу «Глибоке V» з системою DART
• Надувний балон (5 клапанів наповнення повітрям, посилений привальний брус з водовідбійником, 1 носова і 10 бортових ручок безпеки)
• Місткий вбудований носовий відсік з м'якою подушкою
• Рульова стійка CL-14 з переднім м'яким сидінням і рундуком; вітровим склом, поручнем
• Механічна система рульового керування (T71), рульовий трос (M66)
• Рульове кермо Ultraflex
• Заднє двомісне сидіння SD-10 зі спинкою і контейнером з м'якою подушкою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клапаном і клапаном водовідливу з міжпалубного простору)
• Система вентиляції корпусу
• Вбудовані нержавіючі вузли для кріплення рульової і пасажирської стійок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</si>
  <si>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
• Надувний балон (3 клапани наповнення повітрям, посилений привальний брус з водовідбійником, 1 носова і 10 бортових ручок безпеки)
• Вбудований носовий відсік з м'якою подушкою
• Рульова стійка CL-11 з переднім м'яким сидінням і рундуком; вітровим склом, поручнем
• Механічна система рульового керування (T67), рульовий трос (M58)
• Рульове кермо Ultraflex
• Заднє двомісне сидіння SD-06 зі спинкою і контейнером з м'якою подушкою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Вбудовані нержавіючі вузли для кріплення рульової і пасажирської стійок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</si>
  <si>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 і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 і 8 бортових ручок безпеки)
• Вбудований носовий відсік з м'якою подушкою
• Рульова стійка CL-11 з переднім м'яким сидінням і рундуком; вітровим склом, поручнем
• Механічна система рульового керування (T67), рульовий трос (M58)
• Рульове кермо Ultraflex
• Заднє двомісне сидіння SD-06 зі спинкою і контейнером з м'якою подушкою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Вбудовані нержавіючі вузли для кріплення рульової і пасажирської стійок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</si>
  <si>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носова, 8 бортових і 2 бокові ручки безпеки)
• Рульова стійка CL-17
• Механічна система рульового керування (T67), рульовий трос (M58)
• Рульове кермо Ultraflex
• Заднє двомісне сидіння SD-12 зі спинкою і контейнером з м'якою подушкою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Вбудовані нержавіючі вузли для кріплення рульової і пасажирської стійок
• Транець з зовнішньої накладкою для кріплення двигуна
• Внутрішня транцева накладка для кріплення двигуна
• Дві кормові кнаги з нержавіючої сталі 
• Один носовий та два задніх нержавіючих U-образних болтів
• Підйомні римболти з нержавіючої сталі
• Два D-образних буксирувальних кільця на балоні
• Два розбірних весла
• Високоефективний ножний насос BRAVO-8
• Ремонтний комплект і інструкція з експлуатації</t>
  </si>
  <si>
    <t xml:space="preserve">• Посилений склопластиковий корпус типу «Середнє V» з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носова, 8 бортових і 2 бокові ручки безпеки)
• Рульова стійка CL-17
• Механічна система рульового керування (T67), рульовий трос (M58)
• Рульове кермо Ultraflex
• Заднє двомісне сидіння SD-12 зі спинкою і контейнером з м'якою подушкою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Вбудовані нержавіючі вузли для кріплення рульової і пасажирської стійок
• Транець з зовнішньої накладкою для кріплення двигуна
• Внутрішня транцева накладка для кріплення двигуна
• Дві кормові кнаги з нержавіючої сталі 
• Один носовий та два задніх нержавіючих U-образних болтів
• Підйомні римболти з нержавіючої сталі
• Два D-образних буксирувальних кільця на балоні
• Два розбірних весла
• Високоефективний ножний насос BRAVO-8
• Ремонтний комплект і інструкція з експлуатації
</t>
  </si>
  <si>
    <t>• Посилений склопластиковий корпус типу «Глибоке V»
• Надувний балон (5 клапанів наповнення повітрям, посилений привальний брус з водовідбійником, 1 носова і 12 бортових ручок безпеки)
• Місткий вбудований носовий відсік
• Рульова стійка CS-03 з вітровим склом і поручнем
• Механічна система рульового керування (T71), рульовий трос (M66)
• Рульове кермо Ultraflex
• Інспекційний палубний люк
• Гофрований шланг в межпалубному просторі для прихованого монтажу комунікацій
• Антиковзаюча поверхня палуби
• Система водовідливу (самовідливний кокпіт із зворотними клапанами і клапаном водовідливу з міжпалубного простору)
• Система вентиляції корпусу
• Вбудовані нержавіючі вузли для кріплення рульової стійкі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</si>
  <si>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«Глибоке V» з системою DART
• Надувний балон (5 клапанів наповнення повітрям, посилений привальний брус з водовідбійником, 1 носова і 10 бортових ручок безпеки)
• Місткий вбудований носовий відсік
• Рульова стійка CS-03 з вітровим склом і поручнем
• Механічна система рульового керування (T71), рульовий трос (M66)
• Рульове кермо Ultraflex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клапаном і клапаном водовідливу з міжпалубного простору)
• Система вентиляції корпусу
• Вбудовані нержавіючі вузли для кріплення рульової стійкі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</si>
  <si>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
• Надувний балон (3 клапани наповнення повітрям, посилений привальний брус з водовідбійником, 1 носова і 10 бортових ручок безпеки)
• Вбудований носовий відсік 
• Рульова стійка CS-03 з вітровим склом і поручнем
• Механічна система рульового керування (T67), рульовий трос (M58)
• Рульове кермо Ultraflex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Вбудовані нержавіючі вузли для кріплення рульової стійкі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</si>
  <si>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 і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 і 8 бортових ручок безпеки)
• Вбудований носовий відсік 
• Рульова стійка CS-01W з вітровим склом і поручнем
• Механічна система рульового керування (T67), рульовий трос (M58)
• Рульове кермо Ultraflex
• Гофрований шланг в межпалубному просторі для прихованого монтажу комунікацій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Вбудовані нержавіючі вузли для кріплення рульової стійкі
• Посилений транець з зовнішньої накладкою для кріплення двигуна
• Дві кормові кнаги з нержавіючої сталі 
• Один носовий та два задніх нержавіючих U-образних болтів
• Підйомні U-образні нержавіючі вузли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</si>
  <si>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носова, 8 бортових і 2 бокові ручки безпеки)
• Рульова стійка CS-01 
• Механічна система рульового керування (T67), рульовий трос (M58)
• Рульове кермо Ultraflex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Вбудовані нержавіючі вузли для кріплення рульової стійки
• Транець з зовнішньої накладкою для кріплення двигуна
• Внутрішня транцева накладка для кріплення двигуна
• Дві кормові кнаги з нержавіючої сталі 
• Один носовий та два задніх нержавіючих U-образних болтів
• Підйомні римболти з нержавіючої сталі
• Два D-образних буксирувальних кільця на балоні
• Два розбірних весла
• Високоефективний ножний насос BRAVO-8
• Ремонтний комплект і інструкція з експлуатації</t>
  </si>
  <si>
    <t>• Посилений склопластиковий корпус типу «Глибоке V» з системою DART
• Надувний балон (5 клапанів наповнення повітрям, посилений привальний брус з водовідбійником, 1 носова і 10 бортових ручок безпеки)
• Місткий вбудований носовий відсік
• Антиковзаюча поверхня палуби
• Система водовідливу (поглиблення для збору води з кокпіта з дренажним клапаном і клапаном водовідливу з міжпалубного простору)
• Система вентиляції корпусу
• Посилений транець з зовнішньою накладкою для кріплення двигуна
• Один носовий та два задніх нержавіючих U-образних болтів
• Підйомні U-образні нержавіючі вузли
• Два розбірних весла з тримачами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</si>
  <si>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
• Надувний балон (3 клапани наповнення повітрям, посилений привальний брус з водовідбійником, 1 носова і 10 бортових ручок безпеки)
• Місткий вбудований носовий відсік
• Два знімних дерев'яних сидіння з системою фіксації «I&amp;T»
• Два розбірних весла з кочетами і тримачами весел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Посилений транець з зовнішньою накладкою для кріплення двигуна
• Один носовий та два задніх нержавіючих U-образних болтів
• Підйомні U-образні нержавіючі вузли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</si>
  <si>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системою DART і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 і 8 бортових ручок безпеки)
• Місткий вбудований носовий відсік
• Два знімних дерев'яних сидіння з системою фіксації «I&amp;T»
• Два розбірних весла з кочетами і тримачами весел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Система вентиляції корпусу
• Посилений транець з зовнішньою накладкою для кріплення двигуна
• Один носовий та два задніх нержавіючих U-образних болтів
• Підйомні U-образні нержавіючі вузли
• Високоефективний ножний насос BRAVO-8
• Ремонтний комплект і інструкція з експлуатації</t>
  </si>
  <si>
    <t>• Посилений склопластиковий корпус типу «Середнє V» з чотирма поперечно-поздовжніми швидкісними реданами (сходинками) на днищі
• Надувний балон (3 клапани наповнення повітрям, посилений привальний брус з водовідбійником, 1 носова, 8 бортових і 2 бокові ручки безпеки)
• Два знімних дерев'яних сидіння з системою фіксації «I&amp;T»
• Два розбірних весла з кочетами і тримачами весел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Транець з зовнішньою накладкою для кріплення двигуна
• Внутрішня транцева накладка для кріплення двигуна
• Один носовий та два задніх нержавіючих U-образних болтів
• Підйомні римболти з нержавіючої сталі
• Два D-образних буксирувальних кільця на балоні
• Високоефективний ножний насос BRAVO-8
• Ремонтний комплект і інструкція з експлуатації</t>
  </si>
  <si>
    <t>• Склопластиковий корпус типу «Середнє V» 
• Надувний балон (3 клапани наповнення повітрям, посилений привальний брус з водовідбійником, 1 носова, 8 бортових і 2 бокові ручки безпеки)
• Два знімних дерев'яних сидіння з системою фіксації «I&amp;T»
• Два розбірних весла з кочетами і тримачами весел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Транець з зовнішньою накладкою для кріплення двигуна
• Внутрішня транцева накладка для кріплення двигуна
• Один носовий та два задніх нержавіючих U-образних болтів
• Підйомні римболти з нержавіючої сталі
• Два D-образних буксирувальних кільця на балоні
• Високоефективний ножний насос BRAVO-8
• Ремонтний комплект і інструкція з експлуатації</t>
  </si>
  <si>
    <t>• Склопластиковий корпус типу «Середнє V» 
• Надувний балон (3 клапани наповнення повітрям, посилений привальний брус з водовідбійником, 1 носова ручка і леер безпеки)
• Одне швидкознімне сидіння з системою фіксації «I&amp;T»
• Два розбірних весла з кочетами і тримачами весел
• Антиковзаюча поверхня палуби
• Система водовідливу (поглиблення для збору води з кокпіта з дренажним підйомним клапаном і клапаном водовідливу з міжпалубного простору)
• Транець з зовнішньою накладкою для кріплення двигуна
• Внутрішня транцева накладка для кріплення двигуна
• Один носовий та два задніх нержавіючих U-образних болтів
• Підйомні римболти з нержавіючої сталі
• Два D-образних буксирувальних кільця на балоні
• Високоефективний ножний насос BRAVO-8
• Ремонтний комплект і інструкція з експлуатації</t>
  </si>
  <si>
    <t xml:space="preserve">• 5-секційний надувний балон, ПВХ, 1100 г/м²
• Днище середньої кілеватості, V-подібний транець і надувний кіль (кільсон)
• Жорсткий настил з водостійкої ламінованої фанери з антиковзаючим покриттям
• Анодований силовий набір
• Чотири знімних дерев'яних сидіння з системою фіксації «I&amp;T»
• Два розбірних весла з кочетами і тримачами весел
• 5+1 клапанів наповнення повітрям BRAVO-2005
• ⊥-подібна стійка та леер безпеки (∅14 мм) по всьому периметру човна
• Носова ручка з ПВХ
• Шість бортових ручок з ПВХ для перенесення човна
• Три D-образних посилених буксирувальних кільця на балоні
• Широкий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Два водовідливних клапана з распорной пробкою ∅42 мм
• Захист кіля, 60 мм
• Дві транспортувальні сумки
• Високоефективний ножний насос BRAVO-8
• Ремонтний комплект і інструкція з експлуатації
</t>
  </si>
  <si>
    <t>• 5-секційний надувний балон, ПВХ, 1100 г/м²
• Днище середньої кілеватості, V-подібний транець і надувний кіль (кільсон)
• Жорсткий настил з водостійкої ламінованої фанери з антиковзаючим покриттям
• Анодований силовий набір
• Три знімних дерев'яних сидіння з системою фіксації «I&amp;T»
• Два розбірних весла з кочетами і тримачами весел
• 5+1 клапанів наповнення повітрям BRAVO-2005
• ⊥-подібна стійка та леер безпеки (∅14 мм) по всьому периметру човна
• Носова ручка з ПВХ
• Чотири бортових ручок з ПВХ для перенесення човна
• Три D-образних посилених буксирувальних кільця на балоні
• Широкий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Два водовідливних клапана з распорной пробкою ∅42 мм
• Захист кіля, 60 мм
• Дві транспортувальні сумки
• Високоефективний ножний насос BRAVO-8
• Ремонтний комплект і інструкція з експлуатації</t>
  </si>
  <si>
    <t>• 3-секційний надувний балон, ПВХ, 1100 г/м²
• Днище середньої кілеватості, V-подібний транець і надувний кіль (кільсон)
• Жорсткий настил з водостійкої ламінованої фанери з антиковзаючим покриттям
• Анодований силовий набір
• Два знімних дерев'яних сидіння з системою фіксації «I&amp;T»
• Два розбірних весла з кочетами і тримачами весел
• 3+1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BRAVO-8
• Ремонтний комплект і інструкція з експлуатації</t>
  </si>
  <si>
    <t>• 3-секційний надувний балон, ПВХ, 1100 г/м²
• Днище середньої кілеватості, V-подібний транець і надувний кіль (кільсон)
• Надувний настил високого тиску і дві рейкові слани для додаткової жорсткості
• Два знімних дерев'яних сидіння з системою фіксації «I&amp;T»
• Два розбірних весла з кочетами і тримачами весел
• 3+1+1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BRAVO-SC10
• Ремонтний комплект і інструкція з експлуатації</t>
  </si>
  <si>
    <t>• 3-секційний надувний балон, ПВХ, 1100 г/м²
• Днище середньої кілеватості, V-подібний транец і надувний кіль (кільсон)
• Жорсткий настил з водостійкої ламінованої фанери з антиковзаючим покриттям
• Анодований силовий набір
• Два знімних дерев'яних сидіння з системою фіксації «I&amp;T»
• Два розбірних весла з кочетами і тримачами весел
• 3+1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BRAVO-8
• Ремонтний комплект і інструкція з експлуатації</t>
  </si>
  <si>
    <t>• 3-секційний надувний балон, ПВХ, 950 г/м²
• Днище середньої кілеватості, V-подібний транець і надувний кіль (кільсон)
• Жорсткий настил з водостійкої ламінованої фанери з антиковзаючим покриттям
• Анодований силовий набір
• Два знімних дерев'яних сидіння з системою фіксації «I&amp;T»
• Два розбірних весла з кочетами і тримачами весел
• 3+1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BRAVO-8
• Ремонтний комплект і інструкція з експлуатації</t>
  </si>
  <si>
    <t>• 3-секційний надувний балон, ПВХ, 950 г/м²
• Днище середньої кілеватості, V-подібний транець і надувний кіль (кільсон)
• Надувний настил високого тиску і дві рейкові слани для додаткової жорсткості
• Два знімних дерев'яних сидіння з системою фіксації «I&amp;T»
• Два розбірних весла з кочетами і тримачами весел
• 3+1+1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BRAVO-SC10
• Ремонтний комплект і інструкція з експлуатації</t>
  </si>
  <si>
    <t>• 3-секційний надувний балон, ПВХ, 950 г/м²
• Днище середньої кілеватості, V-подібний транець і надувний кіль (кільсон)
• Жорсткий настил з водостійкої ламінованої фанери з антиковзаючим покриттям
• Анодований силовий набір
• Одне знімне дерев'яне сидіння з системою фіксації «I&amp;T»
• Два розбірних весла з кочетами і тримачами весел
• 3+1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BRAVO-8
• Ремонтний комплект і інструкція з експлуатації</t>
  </si>
  <si>
    <t>• 3-секційний надувний балон, ПВХ, 950 г/м²
• Днище середньої кілеватості, V-подібний транець і надувний кіль (кільсон)
• Надувний настил високого тиску і дві рейкові слани для додаткової жорсткості
• Одне знімне дерев'яне сидіння з системою фіксації «I&amp;T»
• Два розбірних весла з кочетами і тримачами весел
• 3+1+1 клапанів наповнення повітрям BRAVO-2005
• Леер безпеки (∅10 мм) по всьому периметру човна
• Носова ручка з ПВХ
• Дві бортові ручки з ПВХ для перенесення човна
• Три D-образних посилених буксирувальних кільця на балоні
• Привальний брус з водовідбійником
• Незйомний транець з морської фанери з зовнішньою накладкою для кріплення двигуна
• Внутрішня транцева накладка для кріплення двигуна
• Дренажний підйомний клапан в кокпіті забезпечений зворотним клапаном на транце
• Захист кіля, 60 мм
• Дві транспортувальні сумки
• Високоефективний ножний насос BRAVO-SC10
• Ремонтний комплект і інструкція з експлуатації</t>
  </si>
  <si>
    <t>• 4-секційний надувний балон, ПВХ, 950 г/м²
• Надувний настил високого тиску «airdeck»
• Інтегрований транець з посадковим місцем для електричного або підвісного двигуна
• Три швидкоз'ємних сидіння з системою фіксації ліктрос/лікпаз (регулювання відстані між сидіннями)
• Два розбірних весла з кочетами і тримачами весел
• 4+1 клапанів наповнення повітрям BRAVO-2005
• ⊥-образна стійка і леер безпеки по всьому периметру човна
• Носова ручка з ПВХ
• Дві задні ручки для перенесення човна
• Буксирувальне D-образне кільце
• Два задніх стабілізатора (плавника)
• Дренажний підйомний клапан в кокпіті забезпечений зворотним клапаном на транце
• Двокамерний ножний насос високого тиску BRAVO-SC10
• Ремонтний комплект і інструкція з експлуатації
• Сумка для перенесення човна</t>
  </si>
  <si>
    <t>• 4-секційний надувний балон, ПВХ, 950 г/м²
• Надувний настил високого тиску «airdeck»
• Інтегрований транець з посадковим місцем для електричного або підвісного двигуна
• Три швидкоз'ємних сидіння з системою фіксації ліктрос/лікпаз (регулювання відстані між сидіннями)
• 4+1 клапанів наповнення повітрям BRAVO-2005
• Леер безпеки по всьому периметру човна
• Носова ручка з ПВХ
• Дві задні ручки для перенесення човна
• Буксирувальне D-образне кільце
• Два задніх стабілізатора (плавника)
• Дренажний підйомний клапан в кокпіті забезпечений зворотним клапаном на транце
• Двокамерний ножний насос високого тиску BRAVO-SC10
• Ремонтний комплект і інструкція з експлуатації
• Сумка для перенесення човна</t>
  </si>
  <si>
    <t>• 4-секційний надувний балон, ПВХ, 950 г/м²
• Надувний настил високого тиску «airdeck»
• Інтегрований транець з посадковим місцем для електричного або підвісного двигуна
• Два швидкоз'ємних сидіння з системою фіксації ліктрос/лікпаз (регулювання відстані між сидіннями)
• Два розбірних весла з кочетами і тримачами весел
• 4+1 клапанів наповнення повітрям BRAVO-2005
• ⊥-образна стійка і леер безпеки по всьому периметру човна
• Носова ручка з ПВХ
• Дві задні ручки для перенесення човна
• Буксирувальне D-образне кільце
• Два задніх стабілізатора (плавника)
• Дренажний підйомний клапан в кокпіті забезпечений зворотним клапаном на транце
• Двокамерний ножний насос високого тиску BRAVO-SC10
• Ремонтний комплект і інструкція з експлуатації
• Сумка для перенесення човна</t>
  </si>
  <si>
    <t>• 4-секційний надувний балон, ПВХ, 950 г/м²
• Надувний настил високого тиску «airdeck»
• Інтегрований транець з посадковим місцем для електричного або підвісного двигуна
• Два швидкоз'ємних сидіння з системою фіксації ліктрос/лікпаз (регулювання відстані між сидіннями)
• 4+1 клапанів наповнення повітрям BRAVO-2005
• Леер безпеки по всьому периметру човна
• Носова ручка з ПВХ
• Дві задні ручки для перенесення човна
• Буксирувальне D-образне кільце
• Два задніх стабілізатора (плавника)
• Дренажний підйомний клапан в кокпіті забезпечений зворотним клапаном на транце
• Двокамерний ножний насос високого тиску BRAVO-SC10
• Ремонтний комплект і інструкція з експлуатації
• Сумка для перенесення човна</t>
  </si>
  <si>
    <t>Стандартне обладнання</t>
  </si>
  <si>
    <t>• Посилений склопластиковий корпус з закритим кокпітом
• Вбудовані блоки плавучості
• Вбудовані носове, центральне і кормове сидіння з антиковзаючим покриттям
• Дренажний клапан корпусу
• 2 знімні хромовані кочета
• 2 морських лакованих весла (багатошарове натуральне дерево зі спец. просоченням)
• Захисний привальний брус по всьому периметру човна
• Посилений транец з посадковим місцем для підвісного двигуна
• Черпак
• Інструкція з експлуатації</t>
  </si>
  <si>
    <t>• Посилений склопластиковий корпус
• Вбудовані блоки плавучості
• Антиковзні поверхня палуби
• Великий верхній носовий відсік
• Нижній носовий відсік
• Носовий релинг
• Привальний брус
• Рульова консоль по правому борту з вітровим склом і поручнем
• Механічна система рульового керування (Т71) з тросом (М66) і рульовим колесом Ultraflex
• Контейнер під акумулятор, розмикач маси
• 6 нерж. поручнів на лівому і правому борту
• Кормовий диван з трьома роздільними рундуками
• Протиковзка поверхня на трисекційних кормовому дивані
• Протиковзка поверхня на носовому рундуку
• Протиковзка поверхня на водійському і пасажирському місці
• 2 кнаги з нержавіючої сталі
• Система водовідливу (поглиблення для збору води з кокпіта з дренажним підйомним клапаном і клапаном водовідливу з міжпалубного простору)
• Помпа ручна</t>
  </si>
  <si>
    <t>Надувний човен з жорстким дном, Cruisers, пакет ELITE</t>
  </si>
  <si>
    <t>Надувний човен з жорстким дном, Riders, пакет ELITE</t>
  </si>
  <si>
    <t>Надувний човен з жорстким дном, Tenders, пакет ELITE</t>
  </si>
  <si>
    <t>Надувний човен з жорстким дном, Riders, пакет DELUXE</t>
  </si>
  <si>
    <t>Надувний човен з жорстким дном, Tenders, пакет DELUXE</t>
  </si>
  <si>
    <t>Надувний човен з жорстким дном, Riders, пакет SPORT</t>
  </si>
  <si>
    <t>Надувний човен з жорстким дном, Tenders, пакет SPORT</t>
  </si>
  <si>
    <t>Надувний човен з жорстким дном, Riders</t>
  </si>
  <si>
    <t>Надувний човен з жорстким дном, Tenders</t>
  </si>
  <si>
    <t>Надувний човен з жорстким настилом і надувним кільсоном</t>
  </si>
  <si>
    <t>Надувний човен з надувним настилом високого тиску і надувним кільсоном</t>
  </si>
  <si>
    <t>Розбірне каное з надувним настилом високого тиску, серія Professional</t>
  </si>
  <si>
    <t>Розбірне каное з надувним настилом високого тиску, серія Discovery</t>
  </si>
  <si>
    <t>Склопластиковий моторний човен</t>
  </si>
  <si>
    <t>Склопластиковий гребний човен</t>
  </si>
  <si>
    <t>Тип човна, версія, варіанти комплектації:</t>
  </si>
  <si>
    <t>Носова якірна накладка</t>
  </si>
  <si>
    <t>Рульова стійка</t>
  </si>
  <si>
    <t>Стійка пасажирська</t>
  </si>
  <si>
    <t>Кормової диван / рундук</t>
  </si>
  <si>
    <t>Паливна система, л</t>
  </si>
  <si>
    <t>Арка (щогла) навігаційна</t>
  </si>
  <si>
    <t>ск/пл законцовки балона</t>
  </si>
  <si>
    <t>(станд. комплектація)</t>
  </si>
  <si>
    <t>Колір: балона, склопластику і декор (варіанти оббивки)</t>
  </si>
  <si>
    <t>виберіть колір …</t>
  </si>
  <si>
    <t>виберіть колір ...</t>
  </si>
  <si>
    <t>від</t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</si>
</sst>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CE0809"/>
      <name val="Tahoma"/>
      <family val="2"/>
      <charset val="204"/>
    </font>
    <font>
      <b/>
      <sz val="11"/>
      <color rgb="FF5C5C5C"/>
      <name val="Tahoma"/>
      <family val="2"/>
      <charset val="204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b/>
      <sz val="11"/>
      <color theme="1" tint="0.34998626667073579"/>
      <name val="Tahoma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b/>
      <sz val="11"/>
      <color rgb="FFC00000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1"/>
      <color theme="0"/>
      <name val="Tahoma"/>
      <family val="2"/>
      <charset val="204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z val="10"/>
      <name val="Arial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b/>
      <i/>
      <strike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 tint="0.499984740745262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strike/>
      <sz val="11"/>
      <color theme="1"/>
      <name val="Tahoma"/>
      <family val="2"/>
      <charset val="204"/>
    </font>
    <font>
      <i/>
      <sz val="9"/>
      <color theme="1" tint="0.499984740745262"/>
      <name val="Tahoma"/>
      <family val="2"/>
      <charset val="204"/>
    </font>
    <font>
      <sz val="9"/>
      <color theme="1" tint="0.499984740745262"/>
      <name val="Tahoma"/>
      <family val="2"/>
      <charset val="204"/>
    </font>
    <font>
      <strike/>
      <sz val="11"/>
      <name val="Tahoma"/>
      <family val="2"/>
      <charset val="204"/>
    </font>
    <font>
      <sz val="9"/>
      <color theme="1" tint="0.249977111117893"/>
      <name val="Tahoma"/>
      <family val="2"/>
      <charset val="204"/>
    </font>
    <font>
      <b/>
      <sz val="11"/>
      <color theme="0" tint="-0.499984740745262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i/>
      <sz val="9"/>
      <color theme="0" tint="-0.499984740745262"/>
      <name val="Tahoma"/>
      <family val="2"/>
      <charset val="204"/>
    </font>
    <font>
      <i/>
      <sz val="10"/>
      <color theme="1" tint="0.499984740745262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42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</cellStyleXfs>
  <cellXfs count="360">
    <xf numFmtId="0" fontId="0" fillId="0" borderId="0" xfId="0"/>
    <xf numFmtId="2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20" fillId="0" borderId="0" xfId="1" applyFont="1"/>
    <xf numFmtId="0" fontId="21" fillId="0" borderId="0" xfId="1" applyFont="1" applyFill="1" applyBorder="1" applyAlignment="1"/>
    <xf numFmtId="0" fontId="21" fillId="0" borderId="0" xfId="1" applyFont="1" applyFill="1" applyBorder="1" applyAlignment="1">
      <alignment vertical="center"/>
    </xf>
    <xf numFmtId="9" fontId="19" fillId="0" borderId="0" xfId="1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7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4" fillId="0" borderId="1" xfId="12" applyFont="1" applyFill="1" applyBorder="1" applyAlignment="1" applyProtection="1">
      <alignment horizontal="center"/>
    </xf>
    <xf numFmtId="0" fontId="4" fillId="0" borderId="0" xfId="0" applyFont="1"/>
    <xf numFmtId="2" fontId="4" fillId="0" borderId="0" xfId="0" applyNumberFormat="1" applyFont="1"/>
    <xf numFmtId="0" fontId="4" fillId="6" borderId="1" xfId="1" applyFont="1" applyFill="1" applyBorder="1" applyAlignment="1">
      <alignment horizontal="center"/>
    </xf>
    <xf numFmtId="0" fontId="25" fillId="0" borderId="0" xfId="0" applyFont="1"/>
    <xf numFmtId="0" fontId="4" fillId="6" borderId="0" xfId="0" applyFont="1" applyFill="1"/>
    <xf numFmtId="4" fontId="4" fillId="0" borderId="1" xfId="1" applyNumberFormat="1" applyFont="1" applyFill="1" applyBorder="1" applyAlignment="1">
      <alignment horizontal="center"/>
    </xf>
    <xf numFmtId="4" fontId="4" fillId="6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19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22" fillId="3" borderId="5" xfId="1" applyNumberFormat="1" applyFont="1" applyFill="1" applyBorder="1" applyAlignment="1">
      <alignment horizontal="center" vertical="center" wrapText="1"/>
    </xf>
    <xf numFmtId="4" fontId="27" fillId="3" borderId="7" xfId="1" applyNumberFormat="1" applyFont="1" applyFill="1" applyBorder="1" applyAlignment="1">
      <alignment horizontal="center" vertical="center" wrapText="1"/>
    </xf>
    <xf numFmtId="3" fontId="26" fillId="0" borderId="0" xfId="1" applyNumberFormat="1" applyFont="1" applyFill="1" applyBorder="1" applyAlignment="1">
      <alignment horizontal="center"/>
    </xf>
    <xf numFmtId="4" fontId="26" fillId="0" borderId="2" xfId="1" applyNumberFormat="1" applyFont="1" applyFill="1" applyBorder="1" applyAlignment="1">
      <alignment horizontal="center"/>
    </xf>
    <xf numFmtId="4" fontId="26" fillId="0" borderId="1" xfId="1" applyNumberFormat="1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3" fontId="25" fillId="0" borderId="0" xfId="0" applyNumberFormat="1" applyFont="1"/>
    <xf numFmtId="0" fontId="14" fillId="0" borderId="0" xfId="0" applyFont="1" applyAlignment="1">
      <alignment horizontal="right" vertical="center"/>
    </xf>
    <xf numFmtId="0" fontId="15" fillId="2" borderId="0" xfId="0" applyFont="1" applyFill="1" applyBorder="1" applyAlignment="1">
      <alignment horizontal="left" vertical="center"/>
    </xf>
    <xf numFmtId="0" fontId="25" fillId="0" borderId="1" xfId="0" applyFont="1" applyBorder="1"/>
    <xf numFmtId="0" fontId="4" fillId="0" borderId="0" xfId="0" applyFont="1"/>
    <xf numFmtId="0" fontId="4" fillId="0" borderId="0" xfId="0" applyFont="1"/>
    <xf numFmtId="0" fontId="15" fillId="2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wrapText="1"/>
    </xf>
    <xf numFmtId="2" fontId="5" fillId="0" borderId="0" xfId="0" applyNumberFormat="1" applyFont="1" applyBorder="1" applyAlignment="1">
      <alignment horizontal="right" vertical="center" wrapText="1"/>
    </xf>
    <xf numFmtId="0" fontId="5" fillId="6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2" fontId="14" fillId="0" borderId="0" xfId="0" applyNumberFormat="1" applyFont="1" applyAlignment="1">
      <alignment vertical="center"/>
    </xf>
    <xf numFmtId="2" fontId="25" fillId="0" borderId="0" xfId="0" applyNumberFormat="1" applyFont="1" applyAlignment="1">
      <alignment vertical="center"/>
    </xf>
    <xf numFmtId="0" fontId="5" fillId="6" borderId="0" xfId="0" applyFont="1" applyFill="1" applyBorder="1" applyAlignment="1"/>
    <xf numFmtId="2" fontId="5" fillId="0" borderId="0" xfId="0" applyNumberFormat="1" applyFont="1" applyBorder="1" applyAlignment="1">
      <alignment horizontal="right" vertical="center"/>
    </xf>
    <xf numFmtId="0" fontId="5" fillId="6" borderId="0" xfId="0" applyFont="1" applyFill="1" applyBorder="1" applyAlignment="1">
      <alignment horizontal="center"/>
    </xf>
    <xf numFmtId="3" fontId="5" fillId="0" borderId="1" xfId="12" applyNumberFormat="1" applyFont="1" applyFill="1" applyBorder="1" applyAlignment="1" applyProtection="1">
      <alignment horizontal="left"/>
    </xf>
    <xf numFmtId="0" fontId="31" fillId="0" borderId="1" xfId="12" applyFont="1" applyFill="1" applyBorder="1" applyAlignment="1" applyProtection="1">
      <alignment horizontal="left"/>
    </xf>
    <xf numFmtId="0" fontId="5" fillId="0" borderId="1" xfId="12" applyFont="1" applyFill="1" applyBorder="1" applyAlignment="1" applyProtection="1">
      <alignment horizontal="center"/>
    </xf>
    <xf numFmtId="3" fontId="5" fillId="0" borderId="1" xfId="12" applyNumberFormat="1" applyFont="1" applyFill="1" applyBorder="1" applyAlignment="1" applyProtection="1">
      <alignment horizontal="center" vertical="center"/>
    </xf>
    <xf numFmtId="4" fontId="5" fillId="0" borderId="1" xfId="1" applyNumberFormat="1" applyFont="1" applyFill="1" applyBorder="1" applyAlignment="1">
      <alignment horizontal="center"/>
    </xf>
    <xf numFmtId="0" fontId="5" fillId="0" borderId="1" xfId="12" applyFont="1" applyBorder="1" applyAlignment="1" applyProtection="1"/>
    <xf numFmtId="0" fontId="5" fillId="0" borderId="1" xfId="12" applyFont="1" applyBorder="1" applyAlignment="1" applyProtection="1">
      <alignment horizontal="center" vertical="center"/>
    </xf>
    <xf numFmtId="0" fontId="5" fillId="6" borderId="1" xfId="12" applyFont="1" applyFill="1" applyBorder="1" applyAlignment="1" applyProtection="1">
      <alignment horizontal="center"/>
    </xf>
    <xf numFmtId="0" fontId="31" fillId="6" borderId="1" xfId="12" applyFont="1" applyFill="1" applyBorder="1" applyAlignment="1" applyProtection="1">
      <alignment horizontal="left"/>
    </xf>
    <xf numFmtId="3" fontId="5" fillId="6" borderId="1" xfId="12" applyNumberFormat="1" applyFont="1" applyFill="1" applyBorder="1" applyAlignment="1" applyProtection="1">
      <alignment horizontal="left"/>
    </xf>
    <xf numFmtId="3" fontId="5" fillId="6" borderId="1" xfId="1" applyNumberFormat="1" applyFont="1" applyFill="1" applyBorder="1" applyAlignment="1">
      <alignment horizontal="center" vertical="center"/>
    </xf>
    <xf numFmtId="4" fontId="5" fillId="6" borderId="1" xfId="1" applyNumberFormat="1" applyFont="1" applyFill="1" applyBorder="1" applyAlignment="1">
      <alignment horizontal="center"/>
    </xf>
    <xf numFmtId="3" fontId="5" fillId="0" borderId="1" xfId="1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4" fontId="5" fillId="0" borderId="2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167" fontId="2" fillId="2" borderId="0" xfId="0" applyNumberFormat="1" applyFont="1" applyFill="1" applyBorder="1" applyAlignment="1">
      <alignment horizontal="right" vertical="center"/>
    </xf>
    <xf numFmtId="2" fontId="14" fillId="0" borderId="0" xfId="0" applyNumberFormat="1" applyFont="1" applyAlignment="1">
      <alignment horizontal="right" vertical="center" wrapText="1"/>
    </xf>
    <xf numFmtId="167" fontId="25" fillId="0" borderId="0" xfId="0" applyNumberFormat="1" applyFont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 wrapText="1"/>
    </xf>
    <xf numFmtId="167" fontId="18" fillId="2" borderId="0" xfId="0" applyNumberFormat="1" applyFont="1" applyFill="1" applyBorder="1" applyAlignment="1">
      <alignment horizontal="right" vertical="center"/>
    </xf>
    <xf numFmtId="2" fontId="13" fillId="2" borderId="0" xfId="0" applyNumberFormat="1" applyFont="1" applyFill="1" applyBorder="1" applyAlignment="1">
      <alignment horizontal="right" vertical="center" wrapText="1"/>
    </xf>
    <xf numFmtId="164" fontId="3" fillId="2" borderId="0" xfId="0" applyNumberFormat="1" applyFont="1" applyFill="1" applyBorder="1" applyAlignment="1">
      <alignment horizontal="right" vertical="center" wrapText="1"/>
    </xf>
    <xf numFmtId="167" fontId="2" fillId="2" borderId="0" xfId="0" applyNumberFormat="1" applyFont="1" applyFill="1" applyBorder="1" applyAlignment="1">
      <alignment vertical="center"/>
    </xf>
    <xf numFmtId="167" fontId="5" fillId="2" borderId="3" xfId="0" applyNumberFormat="1" applyFont="1" applyFill="1" applyBorder="1" applyAlignment="1">
      <alignment vertical="center"/>
    </xf>
    <xf numFmtId="167" fontId="2" fillId="2" borderId="0" xfId="0" applyNumberFormat="1" applyFont="1" applyFill="1" applyBorder="1" applyAlignment="1">
      <alignment horizontal="right"/>
    </xf>
    <xf numFmtId="2" fontId="14" fillId="0" borderId="0" xfId="0" applyNumberFormat="1" applyFont="1" applyAlignment="1">
      <alignment vertical="center" wrapText="1"/>
    </xf>
    <xf numFmtId="2" fontId="25" fillId="0" borderId="0" xfId="0" applyNumberFormat="1" applyFont="1" applyAlignment="1">
      <alignment vertical="center" wrapText="1"/>
    </xf>
    <xf numFmtId="167" fontId="25" fillId="0" borderId="0" xfId="0" applyNumberFormat="1" applyFont="1" applyAlignment="1">
      <alignment horizontal="right" vertical="center"/>
    </xf>
    <xf numFmtId="167" fontId="18" fillId="2" borderId="0" xfId="0" applyNumberFormat="1" applyFont="1" applyFill="1" applyBorder="1" applyAlignment="1">
      <alignment vertical="center"/>
    </xf>
    <xf numFmtId="167" fontId="14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3" fontId="33" fillId="6" borderId="1" xfId="1" applyNumberFormat="1" applyFont="1" applyFill="1" applyBorder="1" applyAlignment="1">
      <alignment horizontal="center" vertical="center"/>
    </xf>
    <xf numFmtId="3" fontId="33" fillId="0" borderId="1" xfId="12" applyNumberFormat="1" applyFont="1" applyFill="1" applyBorder="1" applyAlignment="1" applyProtection="1">
      <alignment horizontal="center" vertical="center"/>
    </xf>
    <xf numFmtId="0" fontId="5" fillId="0" borderId="0" xfId="12" applyFont="1" applyAlignment="1" applyProtection="1"/>
    <xf numFmtId="0" fontId="5" fillId="0" borderId="1" xfId="12" applyFont="1" applyBorder="1" applyAlignment="1" applyProtection="1">
      <alignment horizontal="center"/>
    </xf>
    <xf numFmtId="4" fontId="26" fillId="6" borderId="1" xfId="1" applyNumberFormat="1" applyFont="1" applyFill="1" applyBorder="1" applyAlignment="1">
      <alignment horizontal="center"/>
    </xf>
    <xf numFmtId="4" fontId="26" fillId="6" borderId="2" xfId="1" applyNumberFormat="1" applyFont="1" applyFill="1" applyBorder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167" fontId="5" fillId="2" borderId="3" xfId="0" applyNumberFormat="1" applyFont="1" applyFill="1" applyBorder="1" applyAlignment="1">
      <alignment horizontal="right" vertical="center"/>
    </xf>
    <xf numFmtId="0" fontId="32" fillId="6" borderId="0" xfId="0" applyFont="1" applyFill="1" applyBorder="1"/>
    <xf numFmtId="0" fontId="16" fillId="6" borderId="0" xfId="0" applyFont="1" applyFill="1" applyBorder="1"/>
    <xf numFmtId="0" fontId="32" fillId="6" borderId="0" xfId="0" applyFont="1" applyFill="1" applyBorder="1" applyAlignment="1">
      <alignment horizontal="center" vertical="center"/>
    </xf>
    <xf numFmtId="4" fontId="32" fillId="6" borderId="0" xfId="1" applyNumberFormat="1" applyFont="1" applyFill="1" applyBorder="1" applyAlignment="1">
      <alignment horizontal="center"/>
    </xf>
    <xf numFmtId="0" fontId="4" fillId="6" borderId="0" xfId="0" applyFont="1" applyFill="1" applyBorder="1"/>
    <xf numFmtId="0" fontId="25" fillId="0" borderId="0" xfId="0" applyFont="1" applyBorder="1"/>
    <xf numFmtId="0" fontId="5" fillId="6" borderId="0" xfId="0" applyFont="1" applyFill="1" applyBorder="1" applyAlignment="1">
      <alignment vertical="center" wrapText="1"/>
    </xf>
    <xf numFmtId="2" fontId="13" fillId="2" borderId="0" xfId="0" applyNumberFormat="1" applyFont="1" applyFill="1" applyBorder="1" applyAlignment="1">
      <alignment vertical="center" wrapText="1"/>
    </xf>
    <xf numFmtId="0" fontId="41" fillId="6" borderId="0" xfId="0" applyFont="1" applyFill="1"/>
    <xf numFmtId="0" fontId="5" fillId="6" borderId="1" xfId="0" applyFont="1" applyFill="1" applyBorder="1" applyAlignment="1">
      <alignment horizontal="center" vertical="center"/>
    </xf>
    <xf numFmtId="0" fontId="31" fillId="6" borderId="1" xfId="12" applyFont="1" applyFill="1" applyBorder="1" applyAlignment="1" applyProtection="1"/>
    <xf numFmtId="0" fontId="5" fillId="6" borderId="1" xfId="12" applyFont="1" applyFill="1" applyBorder="1" applyAlignment="1" applyProtection="1"/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3" fontId="26" fillId="6" borderId="1" xfId="1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31" fillId="0" borderId="1" xfId="12" applyFont="1" applyFill="1" applyBorder="1" applyAlignment="1" applyProtection="1">
      <alignment horizontal="left" vertical="center"/>
    </xf>
    <xf numFmtId="3" fontId="43" fillId="6" borderId="1" xfId="1" applyNumberFormat="1" applyFont="1" applyFill="1" applyBorder="1" applyAlignment="1">
      <alignment horizontal="center" vertical="center"/>
    </xf>
    <xf numFmtId="0" fontId="31" fillId="0" borderId="0" xfId="12" applyFont="1" applyAlignment="1" applyProtection="1">
      <alignment vertical="center"/>
    </xf>
    <xf numFmtId="0" fontId="31" fillId="6" borderId="1" xfId="12" applyFont="1" applyFill="1" applyBorder="1" applyAlignment="1" applyProtection="1">
      <alignment horizontal="left" vertical="center"/>
    </xf>
    <xf numFmtId="0" fontId="31" fillId="0" borderId="1" xfId="12" applyFont="1" applyBorder="1" applyAlignment="1" applyProtection="1">
      <alignment vertical="center"/>
    </xf>
    <xf numFmtId="0" fontId="5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37" fillId="6" borderId="0" xfId="0" applyFont="1" applyFill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36" fillId="6" borderId="0" xfId="0" applyFont="1" applyFill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44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center"/>
    </xf>
    <xf numFmtId="2" fontId="14" fillId="0" borderId="1" xfId="0" applyNumberFormat="1" applyFont="1" applyBorder="1" applyAlignment="1">
      <alignment horizontal="right" vertical="center" wrapText="1"/>
    </xf>
    <xf numFmtId="2" fontId="14" fillId="0" borderId="1" xfId="0" applyNumberFormat="1" applyFont="1" applyBorder="1" applyAlignment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14" fillId="6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right" vertical="center" wrapText="1"/>
    </xf>
    <xf numFmtId="0" fontId="14" fillId="6" borderId="0" xfId="0" applyFont="1" applyFill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 vertical="center"/>
    </xf>
    <xf numFmtId="0" fontId="14" fillId="6" borderId="0" xfId="0" applyFont="1" applyFill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/>
    </xf>
    <xf numFmtId="167" fontId="14" fillId="6" borderId="1" xfId="0" applyNumberFormat="1" applyFont="1" applyFill="1" applyBorder="1" applyAlignment="1">
      <alignment horizontal="right" vertical="center" wrapText="1"/>
    </xf>
    <xf numFmtId="167" fontId="14" fillId="2" borderId="1" xfId="0" applyNumberFormat="1" applyFont="1" applyFill="1" applyBorder="1" applyAlignment="1">
      <alignment vertical="center"/>
    </xf>
    <xf numFmtId="167" fontId="14" fillId="2" borderId="1" xfId="0" applyNumberFormat="1" applyFont="1" applyFill="1" applyBorder="1" applyAlignment="1">
      <alignment horizontal="right" vertical="center"/>
    </xf>
    <xf numFmtId="0" fontId="14" fillId="7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center" wrapText="1"/>
    </xf>
    <xf numFmtId="167" fontId="14" fillId="6" borderId="1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 wrapText="1"/>
    </xf>
    <xf numFmtId="167" fontId="14" fillId="6" borderId="1" xfId="0" applyNumberFormat="1" applyFont="1" applyFill="1" applyBorder="1" applyAlignment="1">
      <alignment wrapText="1"/>
    </xf>
    <xf numFmtId="0" fontId="14" fillId="6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right" vertical="center" wrapText="1"/>
    </xf>
    <xf numFmtId="0" fontId="2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/>
    </xf>
    <xf numFmtId="0" fontId="17" fillId="2" borderId="0" xfId="0" applyFont="1" applyFill="1" applyBorder="1" applyAlignment="1">
      <alignment horizontal="center" wrapText="1"/>
    </xf>
    <xf numFmtId="0" fontId="14" fillId="6" borderId="1" xfId="0" applyFont="1" applyFill="1" applyBorder="1" applyAlignment="1">
      <alignment vertical="center"/>
    </xf>
    <xf numFmtId="1" fontId="14" fillId="6" borderId="1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right" vertical="center" indent="2"/>
    </xf>
    <xf numFmtId="0" fontId="14" fillId="0" borderId="2" xfId="0" applyFont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167" fontId="14" fillId="6" borderId="1" xfId="0" applyNumberFormat="1" applyFont="1" applyFill="1" applyBorder="1" applyAlignment="1">
      <alignment vertical="center"/>
    </xf>
    <xf numFmtId="167" fontId="14" fillId="6" borderId="1" xfId="0" applyNumberFormat="1" applyFont="1" applyFill="1" applyBorder="1" applyAlignment="1">
      <alignment horizontal="right" vertical="center"/>
    </xf>
    <xf numFmtId="167" fontId="14" fillId="2" borderId="1" xfId="0" applyNumberFormat="1" applyFont="1" applyFill="1" applyBorder="1" applyAlignment="1">
      <alignment vertical="center" wrapText="1"/>
    </xf>
    <xf numFmtId="167" fontId="14" fillId="2" borderId="1" xfId="0" applyNumberFormat="1" applyFont="1" applyFill="1" applyBorder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167" fontId="5" fillId="2" borderId="3" xfId="0" applyNumberFormat="1" applyFont="1" applyFill="1" applyBorder="1" applyAlignment="1">
      <alignment wrapText="1"/>
    </xf>
    <xf numFmtId="0" fontId="5" fillId="7" borderId="3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right"/>
    </xf>
    <xf numFmtId="2" fontId="14" fillId="0" borderId="1" xfId="0" applyNumberFormat="1" applyFont="1" applyBorder="1" applyAlignment="1">
      <alignment vertical="center"/>
    </xf>
    <xf numFmtId="167" fontId="14" fillId="2" borderId="1" xfId="0" applyNumberFormat="1" applyFont="1" applyFill="1" applyBorder="1" applyAlignment="1"/>
    <xf numFmtId="2" fontId="5" fillId="0" borderId="0" xfId="0" applyNumberFormat="1" applyFont="1" applyBorder="1" applyAlignment="1">
      <alignment vertical="center"/>
    </xf>
    <xf numFmtId="2" fontId="14" fillId="0" borderId="1" xfId="0" applyNumberFormat="1" applyFont="1" applyBorder="1" applyAlignment="1">
      <alignment vertical="center" wrapText="1"/>
    </xf>
    <xf numFmtId="4" fontId="14" fillId="2" borderId="1" xfId="0" applyNumberFormat="1" applyFont="1" applyFill="1" applyBorder="1" applyAlignment="1">
      <alignment horizontal="right" vertical="center"/>
    </xf>
    <xf numFmtId="2" fontId="14" fillId="2" borderId="1" xfId="0" applyNumberFormat="1" applyFont="1" applyFill="1" applyBorder="1" applyAlignment="1">
      <alignment horizontal="right" vertical="center"/>
    </xf>
    <xf numFmtId="2" fontId="5" fillId="0" borderId="0" xfId="0" applyNumberFormat="1" applyFont="1" applyBorder="1" applyAlignment="1">
      <alignment vertical="center" wrapText="1"/>
    </xf>
    <xf numFmtId="167" fontId="14" fillId="2" borderId="1" xfId="0" applyNumberFormat="1" applyFont="1" applyFill="1" applyBorder="1" applyAlignment="1">
      <alignment horizontal="right" vertical="center" wrapText="1"/>
    </xf>
    <xf numFmtId="2" fontId="14" fillId="2" borderId="1" xfId="0" applyNumberFormat="1" applyFont="1" applyFill="1" applyBorder="1" applyAlignment="1">
      <alignment horizontal="right" vertical="center" wrapText="1"/>
    </xf>
    <xf numFmtId="2" fontId="14" fillId="6" borderId="1" xfId="0" applyNumberFormat="1" applyFont="1" applyFill="1" applyBorder="1" applyAlignment="1">
      <alignment horizontal="right" vertical="center" wrapText="1"/>
    </xf>
    <xf numFmtId="2" fontId="14" fillId="2" borderId="1" xfId="0" applyNumberFormat="1" applyFont="1" applyFill="1" applyBorder="1" applyAlignment="1">
      <alignment horizontal="right" wrapText="1"/>
    </xf>
    <xf numFmtId="0" fontId="14" fillId="2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center"/>
    </xf>
    <xf numFmtId="2" fontId="14" fillId="2" borderId="1" xfId="0" applyNumberFormat="1" applyFont="1" applyFill="1" applyBorder="1" applyAlignment="1">
      <alignment vertical="center" wrapText="1"/>
    </xf>
    <xf numFmtId="0" fontId="14" fillId="2" borderId="1" xfId="0" applyFont="1" applyFill="1" applyBorder="1" applyAlignment="1"/>
    <xf numFmtId="2" fontId="14" fillId="2" borderId="1" xfId="0" applyNumberFormat="1" applyFont="1" applyFill="1" applyBorder="1" applyAlignment="1">
      <alignment horizontal="right"/>
    </xf>
    <xf numFmtId="167" fontId="14" fillId="2" borderId="1" xfId="0" applyNumberFormat="1" applyFont="1" applyFill="1" applyBorder="1" applyAlignment="1">
      <alignment horizontal="left"/>
    </xf>
    <xf numFmtId="167" fontId="14" fillId="0" borderId="1" xfId="0" applyNumberFormat="1" applyFont="1" applyBorder="1" applyAlignment="1">
      <alignment vertical="center"/>
    </xf>
    <xf numFmtId="1" fontId="14" fillId="7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vertical="center" wrapText="1"/>
    </xf>
    <xf numFmtId="0" fontId="14" fillId="7" borderId="1" xfId="0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vertical="center" wrapText="1"/>
    </xf>
    <xf numFmtId="167" fontId="14" fillId="0" borderId="1" xfId="0" applyNumberFormat="1" applyFont="1" applyBorder="1" applyAlignment="1">
      <alignment horizontal="right" vertical="center"/>
    </xf>
    <xf numFmtId="0" fontId="17" fillId="2" borderId="0" xfId="0" applyFont="1" applyFill="1" applyBorder="1" applyAlignment="1">
      <alignment vertical="center"/>
    </xf>
    <xf numFmtId="3" fontId="50" fillId="0" borderId="1" xfId="12" applyNumberFormat="1" applyFont="1" applyFill="1" applyBorder="1" applyAlignment="1" applyProtection="1">
      <alignment horizontal="left"/>
    </xf>
    <xf numFmtId="0" fontId="51" fillId="0" borderId="1" xfId="12" applyFont="1" applyFill="1" applyBorder="1" applyAlignment="1" applyProtection="1">
      <alignment horizontal="left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/>
    </xf>
    <xf numFmtId="0" fontId="49" fillId="6" borderId="0" xfId="0" applyFont="1" applyFill="1" applyBorder="1" applyAlignment="1">
      <alignment horizontal="left" vertical="center"/>
    </xf>
    <xf numFmtId="0" fontId="49" fillId="0" borderId="3" xfId="0" applyFont="1" applyBorder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2" fontId="49" fillId="0" borderId="3" xfId="0" applyNumberFormat="1" applyFont="1" applyBorder="1" applyAlignment="1">
      <alignment horizontal="center" vertical="center"/>
    </xf>
    <xf numFmtId="0" fontId="49" fillId="2" borderId="1" xfId="0" applyFont="1" applyFill="1" applyBorder="1" applyAlignment="1">
      <alignment vertical="center"/>
    </xf>
    <xf numFmtId="0" fontId="25" fillId="6" borderId="0" xfId="0" applyFont="1" applyFill="1" applyAlignment="1">
      <alignment horizontal="left"/>
    </xf>
    <xf numFmtId="0" fontId="25" fillId="6" borderId="0" xfId="0" applyFont="1" applyFill="1" applyAlignment="1"/>
    <xf numFmtId="0" fontId="26" fillId="0" borderId="0" xfId="0" applyFont="1" applyAlignment="1">
      <alignment horizontal="left" vertical="top" wrapText="1"/>
    </xf>
    <xf numFmtId="0" fontId="49" fillId="6" borderId="1" xfId="0" applyFont="1" applyFill="1" applyBorder="1" applyAlignment="1">
      <alignment vertical="center"/>
    </xf>
    <xf numFmtId="0" fontId="52" fillId="6" borderId="0" xfId="0" applyFont="1" applyFill="1" applyAlignment="1"/>
    <xf numFmtId="0" fontId="26" fillId="6" borderId="0" xfId="0" applyFont="1" applyFill="1" applyAlignment="1"/>
    <xf numFmtId="0" fontId="53" fillId="0" borderId="3" xfId="0" applyFont="1" applyBorder="1" applyAlignment="1">
      <alignment horizontal="center" vertical="center"/>
    </xf>
    <xf numFmtId="0" fontId="53" fillId="6" borderId="3" xfId="0" applyFont="1" applyFill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4" fillId="6" borderId="1" xfId="0" applyFont="1" applyFill="1" applyBorder="1"/>
    <xf numFmtId="0" fontId="25" fillId="0" borderId="0" xfId="0" applyFont="1" applyAlignment="1">
      <alignment horizontal="left"/>
    </xf>
    <xf numFmtId="0" fontId="17" fillId="6" borderId="0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vertical="center"/>
    </xf>
    <xf numFmtId="0" fontId="54" fillId="6" borderId="1" xfId="0" applyFont="1" applyFill="1" applyBorder="1" applyAlignment="1">
      <alignment horizontal="left" vertical="center"/>
    </xf>
    <xf numFmtId="0" fontId="53" fillId="6" borderId="1" xfId="0" applyFont="1" applyFill="1" applyBorder="1" applyAlignment="1">
      <alignment horizontal="left" vertical="center"/>
    </xf>
    <xf numFmtId="0" fontId="53" fillId="6" borderId="1" xfId="0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14" fillId="6" borderId="1" xfId="15" applyFont="1" applyFill="1" applyBorder="1" applyAlignment="1">
      <alignment horizontal="left" vertical="center"/>
    </xf>
    <xf numFmtId="0" fontId="53" fillId="2" borderId="1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25" fillId="6" borderId="0" xfId="0" applyFont="1" applyFill="1"/>
    <xf numFmtId="0" fontId="55" fillId="0" borderId="0" xfId="0" applyFont="1" applyAlignment="1">
      <alignment horizontal="left" vertical="center"/>
    </xf>
    <xf numFmtId="0" fontId="40" fillId="6" borderId="0" xfId="0" applyFont="1" applyFill="1" applyAlignment="1">
      <alignment horizontal="left"/>
    </xf>
    <xf numFmtId="0" fontId="32" fillId="6" borderId="0" xfId="0" applyFont="1" applyFill="1" applyAlignment="1"/>
    <xf numFmtId="0" fontId="32" fillId="6" borderId="0" xfId="0" applyFont="1" applyFill="1" applyAlignment="1">
      <alignment horizontal="left"/>
    </xf>
    <xf numFmtId="0" fontId="32" fillId="6" borderId="0" xfId="0" applyFont="1" applyFill="1" applyAlignment="1">
      <alignment vertical="center"/>
    </xf>
    <xf numFmtId="0" fontId="14" fillId="6" borderId="3" xfId="0" applyFont="1" applyFill="1" applyBorder="1" applyAlignment="1">
      <alignment horizontal="left" vertical="center" wrapText="1"/>
    </xf>
    <xf numFmtId="0" fontId="25" fillId="0" borderId="0" xfId="0" applyFont="1" applyAlignment="1"/>
    <xf numFmtId="0" fontId="1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56" fillId="0" borderId="0" xfId="0" applyFont="1" applyBorder="1" applyAlignment="1">
      <alignment horizontal="center" vertical="center"/>
    </xf>
    <xf numFmtId="0" fontId="56" fillId="6" borderId="0" xfId="0" applyFont="1" applyFill="1" applyBorder="1" applyAlignment="1">
      <alignment horizontal="center" vertical="center"/>
    </xf>
    <xf numFmtId="2" fontId="56" fillId="0" borderId="0" xfId="0" applyNumberFormat="1" applyFont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25" fillId="0" borderId="0" xfId="0" applyFont="1" applyAlignment="1">
      <alignment horizontal="right" vertical="center"/>
    </xf>
    <xf numFmtId="2" fontId="25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0" fontId="14" fillId="0" borderId="0" xfId="0" applyFont="1" applyAlignment="1">
      <alignment wrapText="1"/>
    </xf>
    <xf numFmtId="2" fontId="25" fillId="0" borderId="0" xfId="0" applyNumberFormat="1" applyFont="1" applyAlignment="1"/>
    <xf numFmtId="0" fontId="14" fillId="6" borderId="1" xfId="0" applyFont="1" applyFill="1" applyBorder="1" applyAlignment="1"/>
    <xf numFmtId="0" fontId="25" fillId="0" borderId="0" xfId="0" applyFont="1" applyAlignment="1">
      <alignment horizontal="right" wrapText="1"/>
    </xf>
    <xf numFmtId="0" fontId="53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 vertical="center"/>
    </xf>
    <xf numFmtId="0" fontId="58" fillId="0" borderId="0" xfId="0" applyFont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8" fillId="6" borderId="1" xfId="0" applyFont="1" applyFill="1" applyBorder="1" applyAlignment="1">
      <alignment vertical="center" wrapText="1"/>
    </xf>
    <xf numFmtId="2" fontId="58" fillId="0" borderId="1" xfId="0" applyNumberFormat="1" applyFont="1" applyBorder="1" applyAlignment="1">
      <alignment horizontal="right" vertical="center"/>
    </xf>
    <xf numFmtId="0" fontId="58" fillId="0" borderId="1" xfId="0" applyFont="1" applyBorder="1" applyAlignment="1">
      <alignment horizontal="left" vertical="center"/>
    </xf>
    <xf numFmtId="0" fontId="58" fillId="0" borderId="2" xfId="0" applyFont="1" applyBorder="1" applyAlignment="1">
      <alignment horizontal="center" vertical="center"/>
    </xf>
    <xf numFmtId="0" fontId="58" fillId="6" borderId="2" xfId="0" applyFont="1" applyFill="1" applyBorder="1" applyAlignment="1">
      <alignment horizontal="center" vertical="center"/>
    </xf>
    <xf numFmtId="2" fontId="58" fillId="0" borderId="2" xfId="0" applyNumberFormat="1" applyFont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left" vertical="center"/>
    </xf>
    <xf numFmtId="167" fontId="58" fillId="6" borderId="1" xfId="0" applyNumberFormat="1" applyFont="1" applyFill="1" applyBorder="1" applyAlignment="1">
      <alignment horizontal="right" vertical="center"/>
    </xf>
    <xf numFmtId="167" fontId="58" fillId="2" borderId="1" xfId="0" applyNumberFormat="1" applyFont="1" applyFill="1" applyBorder="1" applyAlignment="1">
      <alignment vertical="center"/>
    </xf>
    <xf numFmtId="167" fontId="58" fillId="2" borderId="1" xfId="0" applyNumberFormat="1" applyFont="1" applyFill="1" applyBorder="1" applyAlignment="1">
      <alignment horizontal="right" vertical="center"/>
    </xf>
    <xf numFmtId="0" fontId="57" fillId="2" borderId="1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left" vertical="top" wrapText="1"/>
    </xf>
    <xf numFmtId="0" fontId="57" fillId="2" borderId="1" xfId="0" applyFont="1" applyFill="1" applyBorder="1" applyAlignment="1">
      <alignment horizontal="center" wrapText="1"/>
    </xf>
    <xf numFmtId="0" fontId="57" fillId="6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vertical="center" wrapText="1"/>
    </xf>
    <xf numFmtId="167" fontId="58" fillId="2" borderId="1" xfId="0" applyNumberFormat="1" applyFont="1" applyFill="1" applyBorder="1" applyAlignment="1">
      <alignment horizontal="right" vertical="center" wrapText="1"/>
    </xf>
    <xf numFmtId="0" fontId="58" fillId="7" borderId="1" xfId="0" applyFont="1" applyFill="1" applyBorder="1" applyAlignment="1">
      <alignment horizontal="center" vertical="center"/>
    </xf>
    <xf numFmtId="0" fontId="58" fillId="6" borderId="1" xfId="0" applyFont="1" applyFill="1" applyBorder="1" applyAlignment="1">
      <alignment horizontal="center" vertical="center" wrapText="1"/>
    </xf>
    <xf numFmtId="0" fontId="58" fillId="6" borderId="1" xfId="0" applyFont="1" applyFill="1" applyBorder="1" applyAlignment="1">
      <alignment horizontal="left" vertical="center" wrapText="1"/>
    </xf>
    <xf numFmtId="0" fontId="58" fillId="6" borderId="1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center" vertical="center"/>
    </xf>
    <xf numFmtId="2" fontId="58" fillId="0" borderId="0" xfId="0" applyNumberFormat="1" applyFont="1" applyAlignment="1">
      <alignment horizontal="right" vertical="center"/>
    </xf>
    <xf numFmtId="0" fontId="59" fillId="0" borderId="3" xfId="0" applyFont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2" fontId="59" fillId="0" borderId="3" xfId="0" applyNumberFormat="1" applyFont="1" applyBorder="1" applyAlignment="1">
      <alignment horizontal="center" vertical="center"/>
    </xf>
    <xf numFmtId="0" fontId="31" fillId="0" borderId="1" xfId="12" applyFont="1" applyBorder="1" applyAlignment="1" applyProtection="1">
      <alignment horizontal="center"/>
    </xf>
    <xf numFmtId="0" fontId="2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8" fillId="0" borderId="1" xfId="1" applyFont="1" applyFill="1" applyBorder="1" applyAlignment="1">
      <alignment horizontal="center"/>
    </xf>
    <xf numFmtId="0" fontId="28" fillId="0" borderId="2" xfId="1" applyFont="1" applyFill="1" applyBorder="1" applyAlignment="1">
      <alignment horizontal="center"/>
    </xf>
    <xf numFmtId="0" fontId="27" fillId="3" borderId="2" xfId="1" applyFont="1" applyFill="1" applyBorder="1" applyAlignment="1">
      <alignment horizontal="center" vertical="center" wrapText="1"/>
    </xf>
    <xf numFmtId="0" fontId="27" fillId="3" borderId="3" xfId="1" applyFont="1" applyFill="1" applyBorder="1" applyAlignment="1">
      <alignment horizontal="center" vertical="center" wrapText="1"/>
    </xf>
    <xf numFmtId="0" fontId="22" fillId="3" borderId="4" xfId="1" applyFont="1" applyFill="1" applyBorder="1" applyAlignment="1">
      <alignment horizontal="center" vertical="center"/>
    </xf>
    <xf numFmtId="0" fontId="22" fillId="3" borderId="6" xfId="1" applyFont="1" applyFill="1" applyBorder="1" applyAlignment="1">
      <alignment horizontal="center" vertical="center"/>
    </xf>
    <xf numFmtId="0" fontId="22" fillId="3" borderId="2" xfId="1" applyFont="1" applyFill="1" applyBorder="1" applyAlignment="1">
      <alignment horizontal="center" vertical="center"/>
    </xf>
    <xf numFmtId="0" fontId="22" fillId="3" borderId="3" xfId="1" applyFont="1" applyFill="1" applyBorder="1" applyAlignment="1">
      <alignment horizontal="center" vertical="center"/>
    </xf>
    <xf numFmtId="0" fontId="20" fillId="0" borderId="0" xfId="9" applyFont="1" applyFill="1" applyBorder="1" applyAlignment="1">
      <alignment horizontal="right" vertical="center" wrapText="1" indent="2"/>
    </xf>
    <xf numFmtId="0" fontId="24" fillId="4" borderId="9" xfId="1" applyFont="1" applyFill="1" applyBorder="1" applyAlignment="1">
      <alignment horizontal="center" vertical="center"/>
    </xf>
    <xf numFmtId="0" fontId="24" fillId="4" borderId="8" xfId="1" applyFont="1" applyFill="1" applyBorder="1" applyAlignment="1">
      <alignment horizontal="center" vertical="center"/>
    </xf>
    <xf numFmtId="0" fontId="24" fillId="4" borderId="10" xfId="1" applyFont="1" applyFill="1" applyBorder="1" applyAlignment="1">
      <alignment horizontal="center" vertical="center"/>
    </xf>
    <xf numFmtId="9" fontId="23" fillId="0" borderId="11" xfId="1" applyNumberFormat="1" applyFont="1" applyFill="1" applyBorder="1" applyAlignment="1">
      <alignment horizontal="center" vertical="center"/>
    </xf>
    <xf numFmtId="9" fontId="23" fillId="0" borderId="12" xfId="1" applyNumberFormat="1" applyFont="1" applyFill="1" applyBorder="1" applyAlignment="1">
      <alignment horizontal="center" vertical="center"/>
    </xf>
    <xf numFmtId="9" fontId="23" fillId="0" borderId="13" xfId="1" applyNumberFormat="1" applyFont="1" applyFill="1" applyBorder="1" applyAlignment="1">
      <alignment horizontal="center" vertical="center"/>
    </xf>
    <xf numFmtId="166" fontId="23" fillId="0" borderId="11" xfId="1" applyNumberFormat="1" applyFont="1" applyFill="1" applyBorder="1" applyAlignment="1">
      <alignment horizontal="center" vertical="center"/>
    </xf>
    <xf numFmtId="166" fontId="23" fillId="0" borderId="12" xfId="1" applyNumberFormat="1" applyFont="1" applyFill="1" applyBorder="1" applyAlignment="1">
      <alignment horizontal="center" vertical="center"/>
    </xf>
    <xf numFmtId="166" fontId="23" fillId="0" borderId="13" xfId="1" applyNumberFormat="1" applyFont="1" applyFill="1" applyBorder="1" applyAlignment="1">
      <alignment horizontal="center" vertical="center"/>
    </xf>
    <xf numFmtId="0" fontId="45" fillId="4" borderId="9" xfId="12" applyFont="1" applyFill="1" applyBorder="1" applyAlignment="1" applyProtection="1">
      <alignment horizontal="center" vertical="center"/>
    </xf>
    <xf numFmtId="0" fontId="45" fillId="4" borderId="8" xfId="12" applyFont="1" applyFill="1" applyBorder="1" applyAlignment="1" applyProtection="1">
      <alignment horizontal="center" vertical="center"/>
    </xf>
    <xf numFmtId="0" fontId="45" fillId="4" borderId="10" xfId="12" applyFont="1" applyFill="1" applyBorder="1" applyAlignment="1" applyProtection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0" fontId="16" fillId="4" borderId="14" xfId="12" applyFont="1" applyFill="1" applyBorder="1" applyAlignment="1" applyProtection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vertical="top" wrapText="1"/>
    </xf>
    <xf numFmtId="0" fontId="16" fillId="5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wrapText="1"/>
    </xf>
    <xf numFmtId="0" fontId="15" fillId="2" borderId="0" xfId="0" applyFont="1" applyFill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8" fillId="6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4" xfId="0" applyBorder="1" applyAlignment="1">
      <alignment horizontal="left" vertical="top" wrapText="1"/>
    </xf>
    <xf numFmtId="0" fontId="47" fillId="0" borderId="14" xfId="0" applyFont="1" applyBorder="1" applyAlignment="1">
      <alignment horizontal="left" vertical="top" wrapText="1"/>
    </xf>
    <xf numFmtId="0" fontId="60" fillId="2" borderId="1" xfId="0" applyFont="1" applyFill="1" applyBorder="1" applyAlignment="1">
      <alignment horizontal="right" vertical="center" wrapText="1"/>
    </xf>
  </cellXfs>
  <cellStyles count="21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3 2" xfId="17"/>
    <cellStyle name="Обычный 4" xfId="1"/>
    <cellStyle name="Обычный 4 2" xfId="13"/>
    <cellStyle name="Обычный 4 2 2" xfId="18"/>
    <cellStyle name="Обычный 5" xfId="16"/>
    <cellStyle name="Обычный 5 2" xfId="20"/>
    <cellStyle name="Обычный_Лист1" xfId="15"/>
    <cellStyle name="Процентный 2" xfId="11"/>
    <cellStyle name="Процентный 2 2" xfId="14"/>
    <cellStyle name="Процентный 2 2 2" xfId="19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105986</xdr:colOff>
      <xdr:row>9</xdr:row>
      <xdr:rowOff>32695</xdr:rowOff>
    </xdr:from>
    <xdr:to>
      <xdr:col>7</xdr:col>
      <xdr:colOff>1823509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2661" y="458564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78564</xdr:colOff>
      <xdr:row>16</xdr:row>
      <xdr:rowOff>104757</xdr:rowOff>
    </xdr:from>
    <xdr:to>
      <xdr:col>2</xdr:col>
      <xdr:colOff>1759743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5989" y="9553557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92775</xdr:colOff>
      <xdr:row>16</xdr:row>
      <xdr:rowOff>107100</xdr:rowOff>
    </xdr:from>
    <xdr:to>
      <xdr:col>6</xdr:col>
      <xdr:colOff>1807330</xdr:colOff>
      <xdr:row>16</xdr:row>
      <xdr:rowOff>1821655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741600" y="9555900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16</xdr:row>
      <xdr:rowOff>59531</xdr:rowOff>
    </xdr:from>
    <xdr:to>
      <xdr:col>4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16</xdr:row>
      <xdr:rowOff>95250</xdr:rowOff>
    </xdr:from>
    <xdr:to>
      <xdr:col>5</xdr:col>
      <xdr:colOff>1823356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09832" y="9544050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24</xdr:row>
      <xdr:rowOff>18708</xdr:rowOff>
    </xdr:from>
    <xdr:to>
      <xdr:col>4</xdr:col>
      <xdr:colOff>27215</xdr:colOff>
      <xdr:row>24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24</xdr:row>
      <xdr:rowOff>59850</xdr:rowOff>
    </xdr:from>
    <xdr:to>
      <xdr:col>1</xdr:col>
      <xdr:colOff>1823356</xdr:colOff>
      <xdr:row>24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24</xdr:row>
      <xdr:rowOff>21051</xdr:rowOff>
    </xdr:from>
    <xdr:to>
      <xdr:col>3</xdr:col>
      <xdr:colOff>13608</xdr:colOff>
      <xdr:row>24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5</xdr:col>
      <xdr:colOff>719</xdr:colOff>
      <xdr:row>20</xdr:row>
      <xdr:rowOff>155502</xdr:rowOff>
    </xdr:from>
    <xdr:to>
      <xdr:col>5</xdr:col>
      <xdr:colOff>1757438</xdr:colOff>
      <xdr:row>20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6</xdr:col>
      <xdr:colOff>27689</xdr:colOff>
      <xdr:row>20</xdr:row>
      <xdr:rowOff>126907</xdr:rowOff>
    </xdr:from>
    <xdr:to>
      <xdr:col>6</xdr:col>
      <xdr:colOff>1780439</xdr:colOff>
      <xdr:row>20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7</xdr:col>
      <xdr:colOff>22907</xdr:colOff>
      <xdr:row>20</xdr:row>
      <xdr:rowOff>94345</xdr:rowOff>
    </xdr:from>
    <xdr:to>
      <xdr:col>7</xdr:col>
      <xdr:colOff>1779625</xdr:colOff>
      <xdr:row>20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9</xdr:col>
      <xdr:colOff>22095</xdr:colOff>
      <xdr:row>20</xdr:row>
      <xdr:rowOff>89564</xdr:rowOff>
    </xdr:from>
    <xdr:to>
      <xdr:col>9</xdr:col>
      <xdr:colOff>1774845</xdr:colOff>
      <xdr:row>20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10</xdr:col>
      <xdr:colOff>13345</xdr:colOff>
      <xdr:row>20</xdr:row>
      <xdr:rowOff>72877</xdr:rowOff>
    </xdr:from>
    <xdr:to>
      <xdr:col>10</xdr:col>
      <xdr:colOff>1770063</xdr:colOff>
      <xdr:row>20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16</xdr:row>
      <xdr:rowOff>71438</xdr:rowOff>
    </xdr:from>
    <xdr:to>
      <xdr:col>3</xdr:col>
      <xdr:colOff>1825965</xdr:colOff>
      <xdr:row>16</xdr:row>
      <xdr:rowOff>1857374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140994" y="9520238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24</xdr:row>
      <xdr:rowOff>83341</xdr:rowOff>
    </xdr:from>
    <xdr:to>
      <xdr:col>4</xdr:col>
      <xdr:colOff>1821656</xdr:colOff>
      <xdr:row>24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28</xdr:row>
      <xdr:rowOff>71436</xdr:rowOff>
    </xdr:from>
    <xdr:to>
      <xdr:col>3</xdr:col>
      <xdr:colOff>1785938</xdr:colOff>
      <xdr:row>28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28</xdr:row>
      <xdr:rowOff>66656</xdr:rowOff>
    </xdr:from>
    <xdr:to>
      <xdr:col>1</xdr:col>
      <xdr:colOff>1804969</xdr:colOff>
      <xdr:row>28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28</xdr:row>
      <xdr:rowOff>61875</xdr:rowOff>
    </xdr:from>
    <xdr:to>
      <xdr:col>2</xdr:col>
      <xdr:colOff>1800188</xdr:colOff>
      <xdr:row>28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71439</xdr:colOff>
      <xdr:row>9</xdr:row>
      <xdr:rowOff>35719</xdr:rowOff>
    </xdr:from>
    <xdr:to>
      <xdr:col>9</xdr:col>
      <xdr:colOff>23813</xdr:colOff>
      <xdr:row>9</xdr:row>
      <xdr:rowOff>1833562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94533" y="4607719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20</xdr:row>
      <xdr:rowOff>119063</xdr:rowOff>
    </xdr:from>
    <xdr:to>
      <xdr:col>8</xdr:col>
      <xdr:colOff>1762125</xdr:colOff>
      <xdr:row>20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minfin.com.ua/currency/nbu/usd/" TargetMode="External"/><Relationship Id="rId1" Type="http://schemas.openxmlformats.org/officeDocument/2006/relationships/hyperlink" Target="https://minfin.com.ua/currency/nbu/eur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82"/>
  <sheetViews>
    <sheetView showGridLines="0" tabSelected="1" zoomScale="110" zoomScaleNormal="110" workbookViewId="0">
      <pane ySplit="7" topLeftCell="A8" activePane="bottomLeft" state="frozen"/>
      <selection pane="bottomLeft" activeCell="P21" sqref="P21"/>
    </sheetView>
  </sheetViews>
  <sheetFormatPr defaultRowHeight="15" customHeight="1" outlineLevelRow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27" customWidth="1"/>
    <col min="13" max="13" width="14.140625" style="4" customWidth="1"/>
    <col min="14" max="27" width="9.140625" style="4"/>
    <col min="28" max="28" width="23.42578125" style="4" bestFit="1" customWidth="1"/>
    <col min="29" max="16384" width="9.140625" style="4"/>
  </cols>
  <sheetData>
    <row r="1" spans="2:16" ht="15" customHeight="1">
      <c r="B1" s="6"/>
      <c r="C1" s="6"/>
      <c r="D1" s="324"/>
      <c r="E1" s="324"/>
      <c r="F1" s="324"/>
      <c r="G1" s="324"/>
      <c r="H1" s="324"/>
      <c r="I1" s="324"/>
      <c r="J1" s="324"/>
      <c r="K1" s="324"/>
      <c r="L1" s="324"/>
      <c r="M1" s="324"/>
    </row>
    <row r="2" spans="2:16" ht="15" hidden="1" customHeight="1" outlineLevel="1">
      <c r="B2" s="7"/>
      <c r="C2" s="314"/>
      <c r="E2" s="325" t="s">
        <v>0</v>
      </c>
      <c r="F2" s="326"/>
      <c r="G2" s="326"/>
      <c r="H2" s="327"/>
      <c r="I2" s="334" t="s">
        <v>317</v>
      </c>
      <c r="J2" s="335"/>
      <c r="K2" s="335"/>
      <c r="L2" s="336"/>
    </row>
    <row r="3" spans="2:16" ht="30" hidden="1" customHeight="1" outlineLevel="1" thickBot="1">
      <c r="B3" s="8"/>
      <c r="C3" s="315"/>
      <c r="E3" s="328">
        <v>0.2</v>
      </c>
      <c r="F3" s="329"/>
      <c r="G3" s="329"/>
      <c r="H3" s="330"/>
      <c r="I3" s="331">
        <v>32</v>
      </c>
      <c r="J3" s="332"/>
      <c r="K3" s="332"/>
      <c r="L3" s="333"/>
    </row>
    <row r="4" spans="2:16" ht="15" hidden="1" customHeight="1" outlineLevel="1">
      <c r="B4" s="8"/>
      <c r="C4" s="315"/>
      <c r="E4" s="26"/>
      <c r="F4" s="26"/>
      <c r="G4" s="26"/>
      <c r="H4" s="26"/>
      <c r="I4" s="26"/>
      <c r="J4" s="26"/>
      <c r="K4" s="26"/>
      <c r="L4" s="26"/>
    </row>
    <row r="5" spans="2:16" ht="15" customHeight="1" collapsed="1">
      <c r="B5" s="8"/>
      <c r="D5" s="9"/>
      <c r="E5" s="26"/>
      <c r="F5" s="26"/>
      <c r="G5" s="26"/>
      <c r="H5" s="26"/>
      <c r="I5" s="26"/>
      <c r="J5" s="26"/>
      <c r="K5" s="26"/>
      <c r="L5" s="26"/>
    </row>
    <row r="6" spans="2:16" ht="15" customHeight="1">
      <c r="B6" s="320" t="s">
        <v>65</v>
      </c>
      <c r="C6" s="322" t="s">
        <v>413</v>
      </c>
      <c r="D6" s="322" t="s">
        <v>599</v>
      </c>
      <c r="E6" s="318" t="s">
        <v>600</v>
      </c>
      <c r="F6" s="318" t="s">
        <v>223</v>
      </c>
      <c r="G6" s="318" t="s">
        <v>601</v>
      </c>
      <c r="H6" s="318" t="s">
        <v>602</v>
      </c>
      <c r="I6" s="318" t="s">
        <v>603</v>
      </c>
      <c r="J6" s="318" t="s">
        <v>604</v>
      </c>
      <c r="K6" s="318" t="s">
        <v>605</v>
      </c>
      <c r="L6" s="318" t="s">
        <v>606</v>
      </c>
      <c r="M6" s="28" t="s">
        <v>415</v>
      </c>
    </row>
    <row r="7" spans="2:16" ht="20.25" customHeight="1">
      <c r="B7" s="321"/>
      <c r="C7" s="323"/>
      <c r="D7" s="323"/>
      <c r="E7" s="319"/>
      <c r="F7" s="319"/>
      <c r="G7" s="319"/>
      <c r="H7" s="319"/>
      <c r="I7" s="319"/>
      <c r="J7" s="319"/>
      <c r="K7" s="319"/>
      <c r="L7" s="319"/>
      <c r="M7" s="29" t="s">
        <v>607</v>
      </c>
    </row>
    <row r="8" spans="2:16" s="21" customFormat="1" ht="15" customHeight="1">
      <c r="C8" s="316" t="s">
        <v>78</v>
      </c>
      <c r="D8" s="316"/>
      <c r="E8" s="316"/>
      <c r="F8" s="316"/>
      <c r="G8" s="316"/>
      <c r="H8" s="316"/>
      <c r="I8" s="316"/>
      <c r="J8" s="316"/>
      <c r="K8" s="316"/>
      <c r="L8" s="316"/>
      <c r="M8" s="31"/>
    </row>
    <row r="9" spans="2:16" s="18" customFormat="1" ht="15" customHeight="1">
      <c r="B9" s="91">
        <v>1190</v>
      </c>
      <c r="C9" s="121" t="s">
        <v>189</v>
      </c>
      <c r="D9" s="90" t="s">
        <v>584</v>
      </c>
      <c r="E9" s="66" t="s">
        <v>29</v>
      </c>
      <c r="F9" s="66" t="s">
        <v>231</v>
      </c>
      <c r="G9" s="68" t="s">
        <v>182</v>
      </c>
      <c r="H9" s="68" t="s">
        <v>234</v>
      </c>
      <c r="I9" s="68" t="s">
        <v>29</v>
      </c>
      <c r="J9" s="68" t="s">
        <v>309</v>
      </c>
      <c r="K9" s="88" t="s">
        <v>73</v>
      </c>
      <c r="L9" s="68" t="s">
        <v>34</v>
      </c>
      <c r="M9" s="70">
        <f>'G850'!I27</f>
        <v>1206041.6000000001</v>
      </c>
    </row>
    <row r="10" spans="2:16" s="39" customFormat="1" ht="15" customHeight="1">
      <c r="B10" s="91">
        <v>1850</v>
      </c>
      <c r="C10" s="123" t="s">
        <v>315</v>
      </c>
      <c r="D10" s="61" t="s">
        <v>584</v>
      </c>
      <c r="E10" s="66" t="s">
        <v>29</v>
      </c>
      <c r="F10" s="66" t="s">
        <v>231</v>
      </c>
      <c r="G10" s="68" t="s">
        <v>307</v>
      </c>
      <c r="H10" s="68" t="s">
        <v>308</v>
      </c>
      <c r="I10" s="68" t="s">
        <v>29</v>
      </c>
      <c r="J10" s="68" t="s">
        <v>310</v>
      </c>
      <c r="K10" s="88" t="s">
        <v>73</v>
      </c>
      <c r="L10" s="68" t="s">
        <v>34</v>
      </c>
      <c r="M10" s="70">
        <f>'G750'!H26</f>
        <v>804224</v>
      </c>
    </row>
    <row r="11" spans="2:16" s="18" customFormat="1" ht="15" customHeight="1">
      <c r="B11" s="58">
        <v>1170</v>
      </c>
      <c r="C11" s="119" t="s">
        <v>188</v>
      </c>
      <c r="D11" s="56" t="s">
        <v>584</v>
      </c>
      <c r="E11" s="66" t="s">
        <v>29</v>
      </c>
      <c r="F11" s="66" t="s">
        <v>29</v>
      </c>
      <c r="G11" s="68" t="s">
        <v>77</v>
      </c>
      <c r="H11" s="68" t="s">
        <v>235</v>
      </c>
      <c r="I11" s="68" t="s">
        <v>29</v>
      </c>
      <c r="J11" s="68" t="s">
        <v>311</v>
      </c>
      <c r="K11" s="88" t="s">
        <v>73</v>
      </c>
      <c r="L11" s="68" t="s">
        <v>29</v>
      </c>
      <c r="M11" s="60">
        <f>'G650'!H26</f>
        <v>556646.40000000002</v>
      </c>
    </row>
    <row r="12" spans="2:16" s="39" customFormat="1" ht="15" customHeight="1">
      <c r="B12" s="63">
        <v>1160</v>
      </c>
      <c r="C12" s="122" t="s">
        <v>232</v>
      </c>
      <c r="D12" s="65" t="s">
        <v>584</v>
      </c>
      <c r="E12" s="66" t="s">
        <v>29</v>
      </c>
      <c r="F12" s="66" t="s">
        <v>29</v>
      </c>
      <c r="G12" s="66" t="s">
        <v>210</v>
      </c>
      <c r="H12" s="66" t="s">
        <v>236</v>
      </c>
      <c r="I12" s="66" t="s">
        <v>29</v>
      </c>
      <c r="J12" s="68" t="s">
        <v>312</v>
      </c>
      <c r="K12" s="88" t="s">
        <v>73</v>
      </c>
      <c r="L12" s="66" t="s">
        <v>29</v>
      </c>
      <c r="M12" s="67">
        <f>'G580'!H27</f>
        <v>426188.80000000005</v>
      </c>
    </row>
    <row r="13" spans="2:16" s="18" customFormat="1" ht="15" customHeight="1">
      <c r="B13" s="58">
        <v>1180</v>
      </c>
      <c r="C13" s="119" t="s">
        <v>233</v>
      </c>
      <c r="D13" s="56" t="s">
        <v>585</v>
      </c>
      <c r="E13" s="66" t="s">
        <v>29</v>
      </c>
      <c r="F13" s="66" t="s">
        <v>231</v>
      </c>
      <c r="G13" s="68" t="s">
        <v>74</v>
      </c>
      <c r="H13" s="68" t="s">
        <v>34</v>
      </c>
      <c r="I13" s="68" t="s">
        <v>29</v>
      </c>
      <c r="J13" s="68" t="s">
        <v>312</v>
      </c>
      <c r="K13" s="88" t="s">
        <v>73</v>
      </c>
      <c r="L13" s="68" t="s">
        <v>29</v>
      </c>
      <c r="M13" s="60">
        <f>'G500'!H26</f>
        <v>315033.60000000003</v>
      </c>
      <c r="P13" s="19"/>
    </row>
    <row r="14" spans="2:16" s="39" customFormat="1" ht="15" customHeight="1">
      <c r="B14" s="63">
        <v>1800</v>
      </c>
      <c r="C14" s="122" t="s">
        <v>269</v>
      </c>
      <c r="D14" s="65" t="s">
        <v>585</v>
      </c>
      <c r="E14" s="117" t="s">
        <v>29</v>
      </c>
      <c r="F14" s="117" t="s">
        <v>29</v>
      </c>
      <c r="G14" s="117" t="s">
        <v>274</v>
      </c>
      <c r="H14" s="117" t="s">
        <v>34</v>
      </c>
      <c r="I14" s="117" t="s">
        <v>29</v>
      </c>
      <c r="J14" s="120" t="s">
        <v>313</v>
      </c>
      <c r="K14" s="117" t="s">
        <v>73</v>
      </c>
      <c r="L14" s="117" t="s">
        <v>29</v>
      </c>
      <c r="M14" s="92">
        <f>'G420'!H25</f>
        <v>217830.40000000002</v>
      </c>
    </row>
    <row r="15" spans="2:16" s="18" customFormat="1" ht="15" customHeight="1">
      <c r="B15" s="58">
        <v>1092</v>
      </c>
      <c r="C15" s="119" t="s">
        <v>299</v>
      </c>
      <c r="D15" s="56" t="s">
        <v>586</v>
      </c>
      <c r="E15" s="66" t="s">
        <v>29</v>
      </c>
      <c r="F15" s="66" t="s">
        <v>29</v>
      </c>
      <c r="G15" s="68" t="s">
        <v>75</v>
      </c>
      <c r="H15" s="68" t="s">
        <v>34</v>
      </c>
      <c r="I15" s="68" t="s">
        <v>29</v>
      </c>
      <c r="J15" s="120" t="s">
        <v>314</v>
      </c>
      <c r="K15" s="68" t="s">
        <v>34</v>
      </c>
      <c r="L15" s="68" t="s">
        <v>29</v>
      </c>
      <c r="M15" s="60">
        <f>'G380'!H25</f>
        <v>166553.60000000001</v>
      </c>
    </row>
    <row r="16" spans="2:16" s="18" customFormat="1" ht="15" customHeight="1">
      <c r="B16" s="58">
        <v>1082</v>
      </c>
      <c r="C16" s="119" t="s">
        <v>170</v>
      </c>
      <c r="D16" s="56" t="s">
        <v>586</v>
      </c>
      <c r="E16" s="66" t="s">
        <v>29</v>
      </c>
      <c r="F16" s="66" t="s">
        <v>29</v>
      </c>
      <c r="G16" s="68" t="s">
        <v>76</v>
      </c>
      <c r="H16" s="68" t="s">
        <v>34</v>
      </c>
      <c r="I16" s="68" t="s">
        <v>29</v>
      </c>
      <c r="J16" s="120" t="s">
        <v>314</v>
      </c>
      <c r="K16" s="68" t="s">
        <v>34</v>
      </c>
      <c r="L16" s="68" t="s">
        <v>29</v>
      </c>
      <c r="M16" s="60">
        <f>'G340'!H26</f>
        <v>134860.80000000002</v>
      </c>
    </row>
    <row r="17" spans="2:14" s="18" customFormat="1" ht="15" customHeight="1">
      <c r="B17" s="20"/>
      <c r="C17" s="316" t="s">
        <v>53</v>
      </c>
      <c r="D17" s="316"/>
      <c r="E17" s="316"/>
      <c r="F17" s="316"/>
      <c r="G17" s="316"/>
      <c r="H17" s="316"/>
      <c r="I17" s="316"/>
      <c r="J17" s="316"/>
      <c r="K17" s="316"/>
      <c r="L17" s="316"/>
      <c r="M17" s="24"/>
    </row>
    <row r="18" spans="2:14" s="22" customFormat="1" ht="15" customHeight="1">
      <c r="B18" s="63">
        <v>1122</v>
      </c>
      <c r="C18" s="64" t="s">
        <v>64</v>
      </c>
      <c r="D18" s="65" t="s">
        <v>587</v>
      </c>
      <c r="E18" s="88" t="s">
        <v>73</v>
      </c>
      <c r="F18" s="66" t="s">
        <v>29</v>
      </c>
      <c r="G18" s="66" t="s">
        <v>69</v>
      </c>
      <c r="H18" s="66" t="s">
        <v>216</v>
      </c>
      <c r="I18" s="66" t="s">
        <v>34</v>
      </c>
      <c r="J18" s="120" t="s">
        <v>313</v>
      </c>
      <c r="K18" s="88" t="s">
        <v>73</v>
      </c>
      <c r="L18" s="88" t="s">
        <v>73</v>
      </c>
      <c r="M18" s="67">
        <f>S520L!H26</f>
        <v>210944</v>
      </c>
      <c r="N18" s="109"/>
    </row>
    <row r="19" spans="2:14" s="22" customFormat="1" ht="15" customHeight="1">
      <c r="B19" s="63">
        <v>1152</v>
      </c>
      <c r="C19" s="64" t="s">
        <v>63</v>
      </c>
      <c r="D19" s="65" t="s">
        <v>587</v>
      </c>
      <c r="E19" s="88" t="s">
        <v>73</v>
      </c>
      <c r="F19" s="66" t="s">
        <v>29</v>
      </c>
      <c r="G19" s="66" t="s">
        <v>71</v>
      </c>
      <c r="H19" s="66" t="s">
        <v>172</v>
      </c>
      <c r="I19" s="66" t="s">
        <v>34</v>
      </c>
      <c r="J19" s="66" t="s">
        <v>34</v>
      </c>
      <c r="K19" s="88" t="s">
        <v>73</v>
      </c>
      <c r="L19" s="88" t="s">
        <v>73</v>
      </c>
      <c r="M19" s="67">
        <f>S470NL!H26</f>
        <v>165913.60000000001</v>
      </c>
    </row>
    <row r="20" spans="2:14" s="22" customFormat="1" ht="15" customHeight="1">
      <c r="B20" s="63">
        <v>1142</v>
      </c>
      <c r="C20" s="64" t="s">
        <v>200</v>
      </c>
      <c r="D20" s="65" t="s">
        <v>587</v>
      </c>
      <c r="E20" s="88" t="s">
        <v>73</v>
      </c>
      <c r="F20" s="66" t="s">
        <v>29</v>
      </c>
      <c r="G20" s="66" t="s">
        <v>70</v>
      </c>
      <c r="H20" s="66" t="s">
        <v>171</v>
      </c>
      <c r="I20" s="66" t="s">
        <v>34</v>
      </c>
      <c r="J20" s="66" t="s">
        <v>34</v>
      </c>
      <c r="K20" s="88" t="s">
        <v>73</v>
      </c>
      <c r="L20" s="88" t="s">
        <v>73</v>
      </c>
      <c r="M20" s="67">
        <f>S420NL!H26</f>
        <v>137907.20000000001</v>
      </c>
    </row>
    <row r="21" spans="2:14" s="22" customFormat="1" ht="15" customHeight="1">
      <c r="B21" s="63">
        <v>1132</v>
      </c>
      <c r="C21" s="64" t="s">
        <v>62</v>
      </c>
      <c r="D21" s="65" t="s">
        <v>587</v>
      </c>
      <c r="E21" s="88" t="s">
        <v>73</v>
      </c>
      <c r="F21" s="66" t="s">
        <v>29</v>
      </c>
      <c r="G21" s="66" t="s">
        <v>70</v>
      </c>
      <c r="H21" s="66" t="s">
        <v>171</v>
      </c>
      <c r="I21" s="66" t="s">
        <v>34</v>
      </c>
      <c r="J21" s="66" t="s">
        <v>34</v>
      </c>
      <c r="K21" s="88" t="s">
        <v>73</v>
      </c>
      <c r="L21" s="88" t="s">
        <v>73</v>
      </c>
      <c r="M21" s="67">
        <f>S370NL!H26</f>
        <v>123827.20000000001</v>
      </c>
    </row>
    <row r="22" spans="2:14" s="22" customFormat="1" ht="15" customHeight="1">
      <c r="B22" s="63">
        <v>1032</v>
      </c>
      <c r="C22" s="64" t="s">
        <v>300</v>
      </c>
      <c r="D22" s="65" t="s">
        <v>588</v>
      </c>
      <c r="E22" s="88" t="s">
        <v>73</v>
      </c>
      <c r="F22" s="62" t="s">
        <v>34</v>
      </c>
      <c r="G22" s="66" t="s">
        <v>177</v>
      </c>
      <c r="H22" s="66" t="s">
        <v>178</v>
      </c>
      <c r="I22" s="66" t="s">
        <v>34</v>
      </c>
      <c r="J22" s="66" t="s">
        <v>34</v>
      </c>
      <c r="K22" s="66" t="s">
        <v>34</v>
      </c>
      <c r="L22" s="88" t="s">
        <v>73</v>
      </c>
      <c r="M22" s="67">
        <f>S330L!H26</f>
        <v>88473.600000000006</v>
      </c>
    </row>
    <row r="23" spans="2:14" s="22" customFormat="1" ht="15" customHeight="1">
      <c r="B23" s="63">
        <v>1022</v>
      </c>
      <c r="C23" s="64" t="s">
        <v>199</v>
      </c>
      <c r="D23" s="65" t="s">
        <v>588</v>
      </c>
      <c r="E23" s="88" t="s">
        <v>73</v>
      </c>
      <c r="F23" s="62" t="s">
        <v>34</v>
      </c>
      <c r="G23" s="66" t="s">
        <v>177</v>
      </c>
      <c r="H23" s="66" t="s">
        <v>178</v>
      </c>
      <c r="I23" s="66" t="s">
        <v>34</v>
      </c>
      <c r="J23" s="66" t="s">
        <v>34</v>
      </c>
      <c r="K23" s="66" t="s">
        <v>34</v>
      </c>
      <c r="L23" s="88" t="s">
        <v>73</v>
      </c>
      <c r="M23" s="67">
        <f>S300L!H26</f>
        <v>84377.600000000006</v>
      </c>
    </row>
    <row r="24" spans="2:14" s="22" customFormat="1" ht="15" customHeight="1">
      <c r="B24" s="17"/>
      <c r="C24" s="316" t="s">
        <v>52</v>
      </c>
      <c r="D24" s="316"/>
      <c r="E24" s="316"/>
      <c r="F24" s="316"/>
      <c r="G24" s="316"/>
      <c r="H24" s="316"/>
      <c r="I24" s="316"/>
      <c r="J24" s="316"/>
      <c r="K24" s="316"/>
      <c r="L24" s="316"/>
      <c r="M24" s="23"/>
    </row>
    <row r="25" spans="2:14" s="22" customFormat="1" ht="15" customHeight="1">
      <c r="B25" s="63">
        <v>1121</v>
      </c>
      <c r="C25" s="64" t="s">
        <v>59</v>
      </c>
      <c r="D25" s="65" t="s">
        <v>589</v>
      </c>
      <c r="E25" s="88" t="s">
        <v>73</v>
      </c>
      <c r="F25" s="66" t="s">
        <v>29</v>
      </c>
      <c r="G25" s="66" t="s">
        <v>68</v>
      </c>
      <c r="H25" s="66" t="s">
        <v>34</v>
      </c>
      <c r="I25" s="66" t="s">
        <v>34</v>
      </c>
      <c r="J25" s="120" t="s">
        <v>313</v>
      </c>
      <c r="K25" s="88" t="s">
        <v>73</v>
      </c>
      <c r="L25" s="88" t="s">
        <v>73</v>
      </c>
      <c r="M25" s="67">
        <f>S520S!H25</f>
        <v>184576</v>
      </c>
    </row>
    <row r="26" spans="2:14" s="22" customFormat="1" ht="15" customHeight="1">
      <c r="B26" s="63">
        <v>1151</v>
      </c>
      <c r="C26" s="64" t="s">
        <v>58</v>
      </c>
      <c r="D26" s="65" t="s">
        <v>589</v>
      </c>
      <c r="E26" s="88" t="s">
        <v>73</v>
      </c>
      <c r="F26" s="66" t="s">
        <v>29</v>
      </c>
      <c r="G26" s="66" t="s">
        <v>68</v>
      </c>
      <c r="H26" s="66" t="s">
        <v>34</v>
      </c>
      <c r="I26" s="66" t="s">
        <v>34</v>
      </c>
      <c r="J26" s="66" t="s">
        <v>34</v>
      </c>
      <c r="K26" s="88" t="s">
        <v>73</v>
      </c>
      <c r="L26" s="88" t="s">
        <v>73</v>
      </c>
      <c r="M26" s="67">
        <f>S470NS!H25</f>
        <v>150016</v>
      </c>
    </row>
    <row r="27" spans="2:14" s="22" customFormat="1" ht="15" customHeight="1">
      <c r="B27" s="63">
        <v>1141</v>
      </c>
      <c r="C27" s="64" t="s">
        <v>57</v>
      </c>
      <c r="D27" s="65" t="s">
        <v>589</v>
      </c>
      <c r="E27" s="88" t="s">
        <v>73</v>
      </c>
      <c r="F27" s="66" t="s">
        <v>29</v>
      </c>
      <c r="G27" s="66" t="s">
        <v>68</v>
      </c>
      <c r="H27" s="66" t="s">
        <v>34</v>
      </c>
      <c r="I27" s="66" t="s">
        <v>34</v>
      </c>
      <c r="J27" s="66" t="s">
        <v>34</v>
      </c>
      <c r="K27" s="88" t="s">
        <v>73</v>
      </c>
      <c r="L27" s="88" t="s">
        <v>73</v>
      </c>
      <c r="M27" s="67">
        <f>S420NS!H25</f>
        <v>123264</v>
      </c>
    </row>
    <row r="28" spans="2:14" s="22" customFormat="1" ht="15" customHeight="1">
      <c r="B28" s="63">
        <v>1131</v>
      </c>
      <c r="C28" s="64" t="s">
        <v>56</v>
      </c>
      <c r="D28" s="65" t="s">
        <v>589</v>
      </c>
      <c r="E28" s="88" t="s">
        <v>73</v>
      </c>
      <c r="F28" s="66" t="s">
        <v>29</v>
      </c>
      <c r="G28" s="66" t="s">
        <v>67</v>
      </c>
      <c r="H28" s="66" t="s">
        <v>34</v>
      </c>
      <c r="I28" s="66" t="s">
        <v>34</v>
      </c>
      <c r="J28" s="66" t="s">
        <v>34</v>
      </c>
      <c r="K28" s="88" t="s">
        <v>73</v>
      </c>
      <c r="L28" s="88" t="s">
        <v>73</v>
      </c>
      <c r="M28" s="67">
        <f>S370NS!H25</f>
        <v>99712</v>
      </c>
    </row>
    <row r="29" spans="2:14" s="22" customFormat="1" ht="15" customHeight="1">
      <c r="B29" s="63">
        <v>1031</v>
      </c>
      <c r="C29" s="64" t="s">
        <v>55</v>
      </c>
      <c r="D29" s="65" t="s">
        <v>590</v>
      </c>
      <c r="E29" s="88" t="s">
        <v>73</v>
      </c>
      <c r="F29" s="62" t="s">
        <v>34</v>
      </c>
      <c r="G29" s="66" t="s">
        <v>66</v>
      </c>
      <c r="H29" s="66" t="s">
        <v>34</v>
      </c>
      <c r="I29" s="66" t="s">
        <v>34</v>
      </c>
      <c r="J29" s="66" t="s">
        <v>34</v>
      </c>
      <c r="K29" s="66" t="s">
        <v>34</v>
      </c>
      <c r="L29" s="88" t="s">
        <v>73</v>
      </c>
      <c r="M29" s="67">
        <f>S330S!H25</f>
        <v>75673.600000000006</v>
      </c>
    </row>
    <row r="30" spans="2:14" s="22" customFormat="1" ht="15" customHeight="1">
      <c r="B30" s="63">
        <v>1021</v>
      </c>
      <c r="C30" s="64" t="s">
        <v>54</v>
      </c>
      <c r="D30" s="65" t="s">
        <v>590</v>
      </c>
      <c r="E30" s="88" t="s">
        <v>73</v>
      </c>
      <c r="F30" s="62" t="s">
        <v>34</v>
      </c>
      <c r="G30" s="66" t="s">
        <v>66</v>
      </c>
      <c r="H30" s="66" t="s">
        <v>34</v>
      </c>
      <c r="I30" s="66" t="s">
        <v>34</v>
      </c>
      <c r="J30" s="66" t="s">
        <v>34</v>
      </c>
      <c r="K30" s="66" t="s">
        <v>34</v>
      </c>
      <c r="L30" s="88" t="s">
        <v>73</v>
      </c>
      <c r="M30" s="67">
        <f>S300S!H25</f>
        <v>71577.600000000006</v>
      </c>
    </row>
    <row r="31" spans="2:14" s="22" customFormat="1" ht="15" customHeight="1">
      <c r="B31" s="21"/>
      <c r="C31" s="316" t="s">
        <v>15</v>
      </c>
      <c r="D31" s="316"/>
      <c r="E31" s="316"/>
      <c r="F31" s="316"/>
      <c r="G31" s="316"/>
      <c r="H31" s="316"/>
      <c r="I31" s="316"/>
      <c r="J31" s="316"/>
      <c r="K31" s="316"/>
      <c r="L31" s="316"/>
      <c r="M31" s="30"/>
    </row>
    <row r="32" spans="2:14" s="18" customFormat="1" ht="15" customHeight="1">
      <c r="B32" s="58">
        <v>1150</v>
      </c>
      <c r="C32" s="119" t="s">
        <v>51</v>
      </c>
      <c r="D32" s="61" t="s">
        <v>591</v>
      </c>
      <c r="E32" s="89" t="s">
        <v>73</v>
      </c>
      <c r="F32" s="66" t="s">
        <v>29</v>
      </c>
      <c r="G32" s="62" t="s">
        <v>34</v>
      </c>
      <c r="H32" s="62" t="s">
        <v>34</v>
      </c>
      <c r="I32" s="62" t="s">
        <v>34</v>
      </c>
      <c r="J32" s="62" t="s">
        <v>34</v>
      </c>
      <c r="K32" s="89" t="s">
        <v>73</v>
      </c>
      <c r="L32" s="89" t="s">
        <v>73</v>
      </c>
      <c r="M32" s="60">
        <f>S470N!H24</f>
        <v>111462.40000000001</v>
      </c>
    </row>
    <row r="33" spans="2:13" s="18" customFormat="1" ht="15" customHeight="1">
      <c r="B33" s="58">
        <v>1140</v>
      </c>
      <c r="C33" s="119" t="s">
        <v>50</v>
      </c>
      <c r="D33" s="61" t="s">
        <v>591</v>
      </c>
      <c r="E33" s="89" t="s">
        <v>73</v>
      </c>
      <c r="F33" s="66" t="s">
        <v>29</v>
      </c>
      <c r="G33" s="62" t="s">
        <v>34</v>
      </c>
      <c r="H33" s="62" t="s">
        <v>34</v>
      </c>
      <c r="I33" s="62" t="s">
        <v>34</v>
      </c>
      <c r="J33" s="62" t="s">
        <v>34</v>
      </c>
      <c r="K33" s="89" t="s">
        <v>73</v>
      </c>
      <c r="L33" s="89" t="s">
        <v>73</v>
      </c>
      <c r="M33" s="60">
        <f>S420N!H24</f>
        <v>91110.400000000009</v>
      </c>
    </row>
    <row r="34" spans="2:13" s="18" customFormat="1" ht="15" customHeight="1">
      <c r="B34" s="58">
        <v>1130</v>
      </c>
      <c r="C34" s="119" t="s">
        <v>190</v>
      </c>
      <c r="D34" s="61" t="s">
        <v>591</v>
      </c>
      <c r="E34" s="89" t="s">
        <v>73</v>
      </c>
      <c r="F34" s="66" t="s">
        <v>29</v>
      </c>
      <c r="G34" s="62" t="s">
        <v>34</v>
      </c>
      <c r="H34" s="62" t="s">
        <v>34</v>
      </c>
      <c r="I34" s="62" t="s">
        <v>34</v>
      </c>
      <c r="J34" s="62" t="s">
        <v>34</v>
      </c>
      <c r="K34" s="89" t="s">
        <v>73</v>
      </c>
      <c r="L34" s="89" t="s">
        <v>73</v>
      </c>
      <c r="M34" s="60">
        <f>S370N!H24</f>
        <v>75852.800000000003</v>
      </c>
    </row>
    <row r="35" spans="2:13" s="18" customFormat="1" ht="15" customHeight="1">
      <c r="B35" s="58">
        <v>1030</v>
      </c>
      <c r="C35" s="119" t="s">
        <v>49</v>
      </c>
      <c r="D35" s="61" t="s">
        <v>592</v>
      </c>
      <c r="E35" s="89" t="s">
        <v>73</v>
      </c>
      <c r="F35" s="62" t="s">
        <v>34</v>
      </c>
      <c r="G35" s="62" t="s">
        <v>34</v>
      </c>
      <c r="H35" s="62" t="s">
        <v>34</v>
      </c>
      <c r="I35" s="62" t="s">
        <v>34</v>
      </c>
      <c r="J35" s="62" t="s">
        <v>34</v>
      </c>
      <c r="K35" s="59" t="s">
        <v>34</v>
      </c>
      <c r="L35" s="89" t="s">
        <v>73</v>
      </c>
      <c r="M35" s="60">
        <f>'S330'!H24</f>
        <v>56806.400000000001</v>
      </c>
    </row>
    <row r="36" spans="2:13" s="18" customFormat="1" ht="15" customHeight="1">
      <c r="B36" s="58">
        <v>1020</v>
      </c>
      <c r="C36" s="119" t="s">
        <v>20</v>
      </c>
      <c r="D36" s="56" t="s">
        <v>592</v>
      </c>
      <c r="E36" s="89" t="s">
        <v>73</v>
      </c>
      <c r="F36" s="62" t="s">
        <v>34</v>
      </c>
      <c r="G36" s="59" t="s">
        <v>34</v>
      </c>
      <c r="H36" s="59" t="s">
        <v>34</v>
      </c>
      <c r="I36" s="59" t="s">
        <v>34</v>
      </c>
      <c r="J36" s="59" t="s">
        <v>34</v>
      </c>
      <c r="K36" s="59" t="s">
        <v>34</v>
      </c>
      <c r="L36" s="89" t="s">
        <v>73</v>
      </c>
      <c r="M36" s="60">
        <f>'S300'!H24</f>
        <v>52736</v>
      </c>
    </row>
    <row r="37" spans="2:13" s="18" customFormat="1" ht="15" customHeight="1">
      <c r="B37" s="58">
        <v>1010</v>
      </c>
      <c r="C37" s="119" t="s">
        <v>14</v>
      </c>
      <c r="D37" s="56" t="s">
        <v>592</v>
      </c>
      <c r="E37" s="59" t="s">
        <v>34</v>
      </c>
      <c r="F37" s="59" t="s">
        <v>34</v>
      </c>
      <c r="G37" s="59" t="s">
        <v>34</v>
      </c>
      <c r="H37" s="59" t="s">
        <v>34</v>
      </c>
      <c r="I37" s="59" t="s">
        <v>34</v>
      </c>
      <c r="J37" s="59" t="s">
        <v>34</v>
      </c>
      <c r="K37" s="59" t="s">
        <v>34</v>
      </c>
      <c r="L37" s="89" t="s">
        <v>73</v>
      </c>
      <c r="M37" s="60">
        <f>'S275'!H24</f>
        <v>46438.400000000001</v>
      </c>
    </row>
    <row r="38" spans="2:13" s="39" customFormat="1" ht="15" customHeight="1">
      <c r="B38" s="58">
        <v>1000</v>
      </c>
      <c r="C38" s="119" t="s">
        <v>5</v>
      </c>
      <c r="D38" s="56" t="s">
        <v>592</v>
      </c>
      <c r="E38" s="59" t="s">
        <v>34</v>
      </c>
      <c r="F38" s="59" t="s">
        <v>34</v>
      </c>
      <c r="G38" s="59" t="s">
        <v>34</v>
      </c>
      <c r="H38" s="59" t="s">
        <v>34</v>
      </c>
      <c r="I38" s="59" t="s">
        <v>34</v>
      </c>
      <c r="J38" s="59" t="s">
        <v>34</v>
      </c>
      <c r="K38" s="59" t="s">
        <v>34</v>
      </c>
      <c r="L38" s="59" t="s">
        <v>34</v>
      </c>
      <c r="M38" s="60">
        <f>'S250'!H24</f>
        <v>39884.800000000003</v>
      </c>
    </row>
    <row r="39" spans="2:13" s="18" customFormat="1" ht="15" customHeight="1">
      <c r="B39" s="37"/>
      <c r="C39" s="316" t="s">
        <v>162</v>
      </c>
      <c r="D39" s="316"/>
      <c r="E39" s="316"/>
      <c r="F39" s="316"/>
      <c r="G39" s="316"/>
      <c r="H39" s="316"/>
      <c r="I39" s="316"/>
      <c r="J39" s="316"/>
      <c r="K39" s="316"/>
      <c r="L39" s="316"/>
      <c r="M39" s="32"/>
    </row>
    <row r="40" spans="2:13" s="18" customFormat="1" ht="15" customHeight="1">
      <c r="B40" s="58">
        <v>1220</v>
      </c>
      <c r="C40" s="57" t="s">
        <v>165</v>
      </c>
      <c r="D40" s="56" t="s">
        <v>593</v>
      </c>
      <c r="E40" s="68"/>
      <c r="F40" s="68"/>
      <c r="G40" s="68"/>
      <c r="H40" s="68"/>
      <c r="I40" s="68"/>
      <c r="J40" s="68"/>
      <c r="K40" s="68"/>
      <c r="L40" s="68"/>
      <c r="M40" s="60">
        <f>'R460'!H25</f>
        <v>72550.400000000009</v>
      </c>
    </row>
    <row r="41" spans="2:13" s="18" customFormat="1" ht="15" customHeight="1">
      <c r="B41" s="58">
        <v>1210</v>
      </c>
      <c r="C41" s="57" t="s">
        <v>164</v>
      </c>
      <c r="D41" s="56" t="s">
        <v>593</v>
      </c>
      <c r="E41" s="68"/>
      <c r="F41" s="68"/>
      <c r="G41" s="68"/>
      <c r="H41" s="68"/>
      <c r="I41" s="68"/>
      <c r="J41" s="68"/>
      <c r="K41" s="68"/>
      <c r="L41" s="68"/>
      <c r="M41" s="60">
        <f>'R420'!H25</f>
        <v>66252.800000000003</v>
      </c>
    </row>
    <row r="42" spans="2:13" s="18" customFormat="1" ht="15" customHeight="1">
      <c r="B42" s="58">
        <v>1200</v>
      </c>
      <c r="C42" s="57" t="s">
        <v>163</v>
      </c>
      <c r="D42" s="56" t="s">
        <v>593</v>
      </c>
      <c r="E42" s="68"/>
      <c r="F42" s="68"/>
      <c r="G42" s="68"/>
      <c r="H42" s="68"/>
      <c r="I42" s="68"/>
      <c r="J42" s="68"/>
      <c r="K42" s="68"/>
      <c r="L42" s="68"/>
      <c r="M42" s="60">
        <f>'R380'!H25</f>
        <v>55936</v>
      </c>
    </row>
    <row r="43" spans="2:13" s="18" customFormat="1" ht="15" customHeight="1">
      <c r="B43" s="37"/>
      <c r="C43" s="316" t="s">
        <v>149</v>
      </c>
      <c r="D43" s="316"/>
      <c r="E43" s="316"/>
      <c r="F43" s="316"/>
      <c r="G43" s="316"/>
      <c r="H43" s="316"/>
      <c r="I43" s="316"/>
      <c r="J43" s="316"/>
      <c r="K43" s="316"/>
      <c r="L43" s="316"/>
      <c r="M43" s="32"/>
    </row>
    <row r="44" spans="2:13" s="18" customFormat="1" ht="15" customHeight="1">
      <c r="B44" s="58">
        <v>1270</v>
      </c>
      <c r="C44" s="57" t="s">
        <v>147</v>
      </c>
      <c r="D44" s="56" t="s">
        <v>593</v>
      </c>
      <c r="E44" s="68"/>
      <c r="F44" s="68"/>
      <c r="G44" s="68"/>
      <c r="H44" s="68"/>
      <c r="I44" s="68"/>
      <c r="J44" s="68"/>
      <c r="K44" s="68"/>
      <c r="L44" s="68"/>
      <c r="M44" s="60">
        <f>'C360'!H25</f>
        <v>45644.800000000003</v>
      </c>
    </row>
    <row r="45" spans="2:13" s="18" customFormat="1" ht="15" customHeight="1">
      <c r="B45" s="58">
        <v>1271</v>
      </c>
      <c r="C45" s="57" t="s">
        <v>148</v>
      </c>
      <c r="D45" s="56" t="s">
        <v>594</v>
      </c>
      <c r="E45" s="68"/>
      <c r="F45" s="68"/>
      <c r="G45" s="68"/>
      <c r="H45" s="68"/>
      <c r="I45" s="68"/>
      <c r="J45" s="68"/>
      <c r="K45" s="68"/>
      <c r="L45" s="68"/>
      <c r="M45" s="60">
        <f>'C360A'!H24</f>
        <v>48588.800000000003</v>
      </c>
    </row>
    <row r="46" spans="2:13" s="18" customFormat="1" ht="15" customHeight="1">
      <c r="B46" s="58">
        <v>1260</v>
      </c>
      <c r="C46" s="57" t="s">
        <v>145</v>
      </c>
      <c r="D46" s="56" t="s">
        <v>593</v>
      </c>
      <c r="E46" s="68"/>
      <c r="F46" s="68"/>
      <c r="G46" s="68"/>
      <c r="H46" s="68"/>
      <c r="I46" s="68"/>
      <c r="J46" s="68"/>
      <c r="K46" s="68"/>
      <c r="L46" s="68"/>
      <c r="M46" s="60">
        <f>'C330'!H25</f>
        <v>41395.200000000004</v>
      </c>
    </row>
    <row r="47" spans="2:13" s="18" customFormat="1" ht="15" customHeight="1">
      <c r="B47" s="58">
        <v>1261</v>
      </c>
      <c r="C47" s="57" t="s">
        <v>146</v>
      </c>
      <c r="D47" s="56" t="s">
        <v>594</v>
      </c>
      <c r="E47" s="68"/>
      <c r="F47" s="68"/>
      <c r="G47" s="68"/>
      <c r="H47" s="68"/>
      <c r="I47" s="68"/>
      <c r="J47" s="68"/>
      <c r="K47" s="68"/>
      <c r="L47" s="68"/>
      <c r="M47" s="67">
        <f>'C330A'!H24</f>
        <v>44134.400000000001</v>
      </c>
    </row>
    <row r="48" spans="2:13" s="18" customFormat="1" ht="15" customHeight="1">
      <c r="B48" s="58">
        <v>1250</v>
      </c>
      <c r="C48" s="57" t="s">
        <v>143</v>
      </c>
      <c r="D48" s="56" t="s">
        <v>593</v>
      </c>
      <c r="E48" s="68"/>
      <c r="F48" s="68"/>
      <c r="G48" s="68"/>
      <c r="H48" s="68"/>
      <c r="I48" s="68"/>
      <c r="J48" s="68"/>
      <c r="K48" s="68"/>
      <c r="L48" s="68"/>
      <c r="M48" s="67">
        <f>'C300'!H25</f>
        <v>38630.400000000001</v>
      </c>
    </row>
    <row r="49" spans="2:13" s="18" customFormat="1" ht="15" customHeight="1">
      <c r="B49" s="58">
        <v>1251</v>
      </c>
      <c r="C49" s="57" t="s">
        <v>144</v>
      </c>
      <c r="D49" s="56" t="s">
        <v>594</v>
      </c>
      <c r="E49" s="68"/>
      <c r="F49" s="68"/>
      <c r="G49" s="68"/>
      <c r="H49" s="68"/>
      <c r="I49" s="68"/>
      <c r="J49" s="68"/>
      <c r="K49" s="68"/>
      <c r="L49" s="68"/>
      <c r="M49" s="67">
        <f>'C300A'!H24</f>
        <v>41318.400000000001</v>
      </c>
    </row>
    <row r="50" spans="2:13" s="18" customFormat="1" ht="15" customHeight="1">
      <c r="B50" s="58">
        <v>1240</v>
      </c>
      <c r="C50" s="57" t="s">
        <v>141</v>
      </c>
      <c r="D50" s="56" t="s">
        <v>593</v>
      </c>
      <c r="E50" s="68"/>
      <c r="F50" s="68"/>
      <c r="G50" s="68"/>
      <c r="H50" s="68"/>
      <c r="I50" s="68"/>
      <c r="J50" s="68"/>
      <c r="K50" s="68"/>
      <c r="L50" s="68"/>
      <c r="M50" s="67">
        <f>'C270'!H24</f>
        <v>34304</v>
      </c>
    </row>
    <row r="51" spans="2:13" s="21" customFormat="1" ht="15" customHeight="1">
      <c r="B51" s="58">
        <v>1241</v>
      </c>
      <c r="C51" s="57" t="s">
        <v>142</v>
      </c>
      <c r="D51" s="56" t="s">
        <v>594</v>
      </c>
      <c r="E51" s="68"/>
      <c r="F51" s="68"/>
      <c r="G51" s="68"/>
      <c r="H51" s="68"/>
      <c r="I51" s="68"/>
      <c r="J51" s="68"/>
      <c r="K51" s="68"/>
      <c r="L51" s="68"/>
      <c r="M51" s="67">
        <f>'C270A'!H24</f>
        <v>37043.200000000004</v>
      </c>
    </row>
    <row r="52" spans="2:13" s="18" customFormat="1" ht="15" customHeight="1">
      <c r="B52" s="58">
        <v>1230</v>
      </c>
      <c r="C52" s="57" t="s">
        <v>139</v>
      </c>
      <c r="D52" s="56" t="s">
        <v>593</v>
      </c>
      <c r="E52" s="68"/>
      <c r="F52" s="68"/>
      <c r="G52" s="68"/>
      <c r="H52" s="68"/>
      <c r="I52" s="68"/>
      <c r="J52" s="68"/>
      <c r="K52" s="68"/>
      <c r="L52" s="68"/>
      <c r="M52" s="67">
        <f>'C240'!H24</f>
        <v>30643.200000000001</v>
      </c>
    </row>
    <row r="53" spans="2:13" s="18" customFormat="1" ht="15" customHeight="1">
      <c r="B53" s="58">
        <v>1231</v>
      </c>
      <c r="C53" s="57" t="s">
        <v>140</v>
      </c>
      <c r="D53" s="56" t="s">
        <v>594</v>
      </c>
      <c r="E53" s="68"/>
      <c r="F53" s="68"/>
      <c r="G53" s="68"/>
      <c r="H53" s="68"/>
      <c r="I53" s="68"/>
      <c r="J53" s="68"/>
      <c r="K53" s="68"/>
      <c r="L53" s="68"/>
      <c r="M53" s="67">
        <f>'C240A'!H24</f>
        <v>33792</v>
      </c>
    </row>
    <row r="54" spans="2:13" s="18" customFormat="1" ht="15" customHeight="1">
      <c r="B54" s="39"/>
      <c r="C54" s="317" t="s">
        <v>106</v>
      </c>
      <c r="D54" s="317"/>
      <c r="E54" s="317"/>
      <c r="F54" s="317"/>
      <c r="G54" s="317"/>
      <c r="H54" s="317"/>
      <c r="I54" s="317"/>
      <c r="J54" s="317"/>
      <c r="K54" s="317"/>
      <c r="L54" s="317"/>
      <c r="M54" s="93"/>
    </row>
    <row r="55" spans="2:13" s="18" customFormat="1" ht="15" customHeight="1">
      <c r="B55" s="58">
        <v>1450</v>
      </c>
      <c r="C55" s="220" t="s">
        <v>112</v>
      </c>
      <c r="D55" s="219" t="s">
        <v>595</v>
      </c>
      <c r="E55" s="68"/>
      <c r="F55" s="68"/>
      <c r="G55" s="68"/>
      <c r="H55" s="68"/>
      <c r="I55" s="68"/>
      <c r="J55" s="68"/>
      <c r="K55" s="68"/>
      <c r="L55" s="68"/>
      <c r="M55" s="67">
        <f>A550P!G24</f>
        <v>40601.600000000006</v>
      </c>
    </row>
    <row r="56" spans="2:13" s="18" customFormat="1" ht="15" customHeight="1">
      <c r="B56" s="58">
        <v>1420</v>
      </c>
      <c r="C56" s="220" t="s">
        <v>111</v>
      </c>
      <c r="D56" s="219" t="s">
        <v>596</v>
      </c>
      <c r="E56" s="68"/>
      <c r="F56" s="68"/>
      <c r="G56" s="68"/>
      <c r="H56" s="68"/>
      <c r="I56" s="68"/>
      <c r="J56" s="68"/>
      <c r="K56" s="68"/>
      <c r="L56" s="68"/>
      <c r="M56" s="67">
        <f>'A550'!G24</f>
        <v>35302.400000000001</v>
      </c>
    </row>
    <row r="57" spans="2:13" s="21" customFormat="1" ht="15" customHeight="1">
      <c r="B57" s="58">
        <v>1440</v>
      </c>
      <c r="C57" s="220" t="s">
        <v>110</v>
      </c>
      <c r="D57" s="219" t="s">
        <v>595</v>
      </c>
      <c r="E57" s="68"/>
      <c r="F57" s="68"/>
      <c r="G57" s="68"/>
      <c r="H57" s="68"/>
      <c r="I57" s="68"/>
      <c r="J57" s="68"/>
      <c r="K57" s="68"/>
      <c r="L57" s="68"/>
      <c r="M57" s="67">
        <f>SUM(A450P!G24)</f>
        <v>35993.599999999999</v>
      </c>
    </row>
    <row r="58" spans="2:13" s="38" customFormat="1" ht="15" customHeight="1">
      <c r="B58" s="58">
        <v>1410</v>
      </c>
      <c r="C58" s="220" t="s">
        <v>109</v>
      </c>
      <c r="D58" s="219" t="s">
        <v>596</v>
      </c>
      <c r="E58" s="68"/>
      <c r="F58" s="68"/>
      <c r="G58" s="68"/>
      <c r="H58" s="68"/>
      <c r="I58" s="68"/>
      <c r="J58" s="68"/>
      <c r="K58" s="68"/>
      <c r="L58" s="68"/>
      <c r="M58" s="67">
        <f>'A450'!G24</f>
        <v>31308.800000000003</v>
      </c>
    </row>
    <row r="59" spans="2:13" s="38" customFormat="1" ht="15" customHeight="1">
      <c r="B59" s="58">
        <v>1430</v>
      </c>
      <c r="C59" s="57" t="s">
        <v>108</v>
      </c>
      <c r="D59" s="56" t="s">
        <v>595</v>
      </c>
      <c r="E59" s="68"/>
      <c r="F59" s="68"/>
      <c r="G59" s="68"/>
      <c r="H59" s="68"/>
      <c r="I59" s="68"/>
      <c r="J59" s="68"/>
      <c r="K59" s="68"/>
      <c r="L59" s="68"/>
      <c r="M59" s="67">
        <f>A380P!G24</f>
        <v>32230.400000000001</v>
      </c>
    </row>
    <row r="60" spans="2:13" s="38" customFormat="1" ht="15" customHeight="1">
      <c r="B60" s="58">
        <v>1400</v>
      </c>
      <c r="C60" s="57" t="s">
        <v>107</v>
      </c>
      <c r="D60" s="56" t="s">
        <v>596</v>
      </c>
      <c r="E60" s="68"/>
      <c r="F60" s="68"/>
      <c r="G60" s="68"/>
      <c r="H60" s="68"/>
      <c r="I60" s="68"/>
      <c r="J60" s="68"/>
      <c r="K60" s="68"/>
      <c r="L60" s="68"/>
      <c r="M60" s="67">
        <f>'A380'!G24</f>
        <v>28083.200000000001</v>
      </c>
    </row>
    <row r="61" spans="2:13" s="39" customFormat="1" ht="15" customHeight="1">
      <c r="B61" s="37"/>
      <c r="C61" s="316" t="s">
        <v>217</v>
      </c>
      <c r="D61" s="316"/>
      <c r="E61" s="316"/>
      <c r="F61" s="316"/>
      <c r="G61" s="316"/>
      <c r="H61" s="316"/>
      <c r="I61" s="316"/>
      <c r="J61" s="316"/>
      <c r="K61" s="316"/>
      <c r="L61" s="316"/>
      <c r="M61" s="32"/>
    </row>
    <row r="62" spans="2:13" s="39" customFormat="1" ht="15" customHeight="1">
      <c r="B62" s="111" t="s">
        <v>222</v>
      </c>
      <c r="C62" s="111" t="s">
        <v>237</v>
      </c>
      <c r="D62" s="112" t="s">
        <v>597</v>
      </c>
      <c r="E62" s="110"/>
      <c r="F62" s="66" t="s">
        <v>29</v>
      </c>
      <c r="G62" s="66" t="s">
        <v>29</v>
      </c>
      <c r="H62" s="110" t="s">
        <v>34</v>
      </c>
      <c r="I62" s="66" t="s">
        <v>29</v>
      </c>
      <c r="J62" s="120" t="s">
        <v>316</v>
      </c>
      <c r="K62" s="110" t="s">
        <v>34</v>
      </c>
      <c r="L62" s="124" t="s">
        <v>34</v>
      </c>
      <c r="M62" s="67">
        <f>'N585'!G20</f>
        <v>285440</v>
      </c>
    </row>
    <row r="63" spans="2:13" s="21" customFormat="1" ht="15" customHeight="1">
      <c r="B63" s="37"/>
      <c r="C63" s="316" t="s">
        <v>166</v>
      </c>
      <c r="D63" s="316"/>
      <c r="E63" s="316"/>
      <c r="F63" s="316"/>
      <c r="G63" s="316"/>
      <c r="H63" s="316"/>
      <c r="I63" s="316"/>
      <c r="J63" s="316"/>
      <c r="K63" s="316"/>
      <c r="L63" s="316"/>
      <c r="M63" s="32"/>
    </row>
    <row r="64" spans="2:13" s="39" customFormat="1" ht="14.25">
      <c r="B64" s="58">
        <v>1521</v>
      </c>
      <c r="C64" s="57" t="s">
        <v>191</v>
      </c>
      <c r="D64" s="56" t="s">
        <v>598</v>
      </c>
      <c r="E64" s="68"/>
      <c r="F64" s="68"/>
      <c r="G64" s="68"/>
      <c r="H64" s="68"/>
      <c r="I64" s="68"/>
      <c r="J64" s="68"/>
      <c r="K64" s="68"/>
      <c r="L64" s="68"/>
      <c r="M64" s="60">
        <f>RG370R!G15</f>
        <v>56320</v>
      </c>
    </row>
    <row r="65" spans="2:13" s="105" customFormat="1" ht="14.25">
      <c r="B65" s="101"/>
      <c r="C65" s="102"/>
      <c r="D65" s="101"/>
      <c r="E65" s="103"/>
      <c r="F65" s="103"/>
      <c r="G65" s="103"/>
      <c r="H65" s="103"/>
      <c r="I65" s="103"/>
      <c r="J65" s="103"/>
      <c r="K65" s="103"/>
      <c r="L65" s="103"/>
      <c r="M65" s="104"/>
    </row>
    <row r="66" spans="2:13" s="106" customFormat="1" ht="15" customHeight="1"/>
    <row r="67" spans="2:13" s="21" customFormat="1" ht="15" customHeight="1">
      <c r="B67" s="313" t="s">
        <v>608</v>
      </c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</row>
    <row r="68" spans="2:13" s="21" customFormat="1" ht="15" customHeight="1">
      <c r="B68" s="34"/>
      <c r="E68" s="33"/>
      <c r="F68" s="33"/>
      <c r="G68" s="33"/>
      <c r="H68" s="33"/>
      <c r="I68" s="33"/>
      <c r="J68" s="33"/>
      <c r="K68" s="33"/>
      <c r="L68" s="33"/>
    </row>
    <row r="69" spans="2:13" s="21" customFormat="1" ht="15" customHeight="1">
      <c r="E69" s="33"/>
      <c r="F69" s="33"/>
      <c r="G69" s="33"/>
      <c r="H69" s="33"/>
      <c r="I69" s="33"/>
      <c r="J69" s="33"/>
      <c r="K69" s="33"/>
      <c r="L69" s="33"/>
    </row>
    <row r="70" spans="2:13" s="21" customFormat="1" ht="15" customHeight="1">
      <c r="B70" s="34"/>
      <c r="E70" s="33"/>
      <c r="F70" s="33"/>
      <c r="G70" s="33"/>
      <c r="H70" s="33"/>
      <c r="I70" s="33"/>
      <c r="J70" s="33"/>
      <c r="K70" s="33"/>
      <c r="L70" s="33"/>
    </row>
    <row r="71" spans="2:13" s="21" customFormat="1" ht="15" customHeight="1">
      <c r="E71" s="33"/>
      <c r="F71" s="33"/>
      <c r="G71" s="33"/>
      <c r="H71" s="33"/>
      <c r="I71" s="33"/>
      <c r="J71" s="33"/>
      <c r="K71" s="33"/>
      <c r="L71" s="33"/>
    </row>
    <row r="72" spans="2:13" s="21" customFormat="1" ht="15" customHeight="1">
      <c r="B72" s="34"/>
      <c r="E72" s="33"/>
      <c r="F72" s="33"/>
      <c r="G72" s="33"/>
      <c r="H72" s="33"/>
      <c r="I72" s="33"/>
      <c r="J72" s="33"/>
      <c r="K72" s="33"/>
      <c r="L72" s="33"/>
    </row>
    <row r="73" spans="2:13" s="21" customFormat="1" ht="15" customHeight="1">
      <c r="E73" s="33"/>
      <c r="F73" s="33"/>
      <c r="G73" s="33"/>
      <c r="H73" s="33"/>
      <c r="I73" s="33"/>
      <c r="J73" s="33"/>
      <c r="K73" s="33"/>
      <c r="L73" s="33"/>
    </row>
    <row r="74" spans="2:13" s="21" customFormat="1" ht="15" customHeight="1">
      <c r="B74" s="34"/>
      <c r="E74" s="33"/>
      <c r="F74" s="33"/>
      <c r="G74" s="33"/>
      <c r="H74" s="33"/>
      <c r="I74" s="33"/>
      <c r="J74" s="33"/>
      <c r="K74" s="33"/>
      <c r="L74" s="33"/>
    </row>
    <row r="76" spans="2:13" ht="15" customHeight="1">
      <c r="B76" s="5"/>
    </row>
    <row r="78" spans="2:13" ht="15" customHeight="1">
      <c r="B78" s="5"/>
    </row>
    <row r="80" spans="2:13" ht="15" customHeight="1">
      <c r="B80" s="5"/>
    </row>
    <row r="82" spans="2:2" ht="15" customHeight="1">
      <c r="B82" s="5"/>
    </row>
  </sheetData>
  <mergeCells count="27">
    <mergeCell ref="G6:G7"/>
    <mergeCell ref="H6:H7"/>
    <mergeCell ref="L6:L7"/>
    <mergeCell ref="K6:K7"/>
    <mergeCell ref="F6:F7"/>
    <mergeCell ref="I6:I7"/>
    <mergeCell ref="D1:M1"/>
    <mergeCell ref="E2:H2"/>
    <mergeCell ref="E3:H3"/>
    <mergeCell ref="I3:L3"/>
    <mergeCell ref="I2:L2"/>
    <mergeCell ref="B67:M67"/>
    <mergeCell ref="C2:C4"/>
    <mergeCell ref="C63:L63"/>
    <mergeCell ref="C43:L43"/>
    <mergeCell ref="C54:L54"/>
    <mergeCell ref="E6:E7"/>
    <mergeCell ref="J6:J7"/>
    <mergeCell ref="C8:L8"/>
    <mergeCell ref="C39:L39"/>
    <mergeCell ref="C17:L17"/>
    <mergeCell ref="C24:L24"/>
    <mergeCell ref="C31:L31"/>
    <mergeCell ref="B6:B7"/>
    <mergeCell ref="C61:L61"/>
    <mergeCell ref="C6:C7"/>
    <mergeCell ref="D6:D7"/>
  </mergeCells>
  <hyperlinks>
    <hyperlink ref="B38:D38" location="'S250'!A1" display="'S250'!A1"/>
    <hyperlink ref="D37" location="'S250'!A1" display="'S250'!A1"/>
    <hyperlink ref="B37:D37" location="'S275'!A1" display="'S275'!A1"/>
    <hyperlink ref="D36" location="'S275'!A1" display="'S275'!A1"/>
    <hyperlink ref="B36:D36" location="'S300'!A1" display="'S300'!A1"/>
    <hyperlink ref="B35:D35" location="'S330'!A1" display="'S330'!A1"/>
    <hyperlink ref="B34:D34" location="S370N!A1" display="S370N!A1"/>
    <hyperlink ref="B33:D33" location="S420N!A1" display="S420N!A1"/>
    <hyperlink ref="B30:D30" location="S300S!A1" display="S300S!A1"/>
    <hyperlink ref="B29:D29" location="S330S!A1" display="S330S!A1"/>
    <hyperlink ref="B28:D28" location="S370NS!A1" display="S370NS!A1"/>
    <hyperlink ref="B27:D27" location="S420NS!A1" display="S420NS!A1"/>
    <hyperlink ref="B25:D25" location="S520S!A1" display="S520S!A1"/>
    <hyperlink ref="B21:D21" location="S370NL!A1" display="S370NL!A1"/>
    <hyperlink ref="B20:D20" location="S420NL!A1" display="S420NL!A1"/>
    <hyperlink ref="B16:D16" location="'G340'!A1" display="'G340'!A1"/>
    <hyperlink ref="B15:D15" location="'G380'!A1" display="'G380'!A1"/>
    <hyperlink ref="B13:D13" location="G500!R1C1" display="G500!R1C1"/>
    <hyperlink ref="B11:D11" location="'G650'!A1" display="'G650'!A1"/>
    <hyperlink ref="B60:D60" location="'A380'!A1" display="'A380'!A1"/>
    <hyperlink ref="B59:D59" location="A380P!A1" display="A380P!A1"/>
    <hyperlink ref="B52:D52" location="'C240'!A1" display="'C240'!A1"/>
    <hyperlink ref="B53:D53" location="'C240A'!A1" display="'C240A'!A1"/>
    <hyperlink ref="B50:D50" location="'C270'!A1" display="'C270'!A1"/>
    <hyperlink ref="B51:D51" location="'C270A'!A1" display="'C270A'!A1"/>
    <hyperlink ref="B48:D48" location="'C300'!A1" display="'C300'!A1"/>
    <hyperlink ref="B49:D49" location="'C300A'!A1" display="'C300A'!A1"/>
    <hyperlink ref="B46:D46" location="'C330'!A1" display="'C330'!A1"/>
    <hyperlink ref="B47:D47" location="'C330A'!A1" display="'C330A'!A1"/>
    <hyperlink ref="B44:D44" location="'C360'!A1" display="'C360'!A1"/>
    <hyperlink ref="B45:D45" location="'C360A'!A1" display="'C360A'!A1"/>
    <hyperlink ref="B42:D42" location="'R380'!A1" display="'R380'!A1"/>
    <hyperlink ref="B41:D41" location="'R420'!A1" display="'R420'!A1"/>
    <hyperlink ref="B40:D40" location="'R460'!A1" display="'R460'!A1"/>
    <hyperlink ref="C64:D64" location="RG370R!A1" display="RG370R"/>
    <hyperlink ref="B23:D23" location="S300L!A1" display="S300L!A1"/>
    <hyperlink ref="B22:D22" location="S330L!A1" display="S330L!A1"/>
    <hyperlink ref="D9" location="'G650'!A1" display="'G650'!A1"/>
    <hyperlink ref="B64:D64" location="RG370R!A1" display="RG370R!A1"/>
    <hyperlink ref="B9:D9" location="'G850'!A1" display="'G850'!A1"/>
    <hyperlink ref="B67:M67" location="'Material Colors'!A1" display="Цвет: баллона, стеклопластика и декор (варианты обивки)"/>
    <hyperlink ref="B12:D12" location="'G580'!A1" display="'G580'!A1"/>
    <hyperlink ref="B62:D62" location="'N585'!A1" display="'N585'!A1"/>
    <hyperlink ref="B18:D18" location="S520L!A1" display="S520L!A1"/>
    <hyperlink ref="B19:D19" location="S470NL!A1" display="S470NL!A1"/>
    <hyperlink ref="B26:D26" location="S470NS!A1" display="S470NS!A1"/>
    <hyperlink ref="B32:D32" location="S470N!A1" display="S470N!A1"/>
    <hyperlink ref="C14:D14" location="G480EF!A1" display="G480EF!A1"/>
    <hyperlink ref="B14:D14" location="'G420'!A1" display="'G420'!A1"/>
    <hyperlink ref="B10:D10" location="'G750'!A1" display="'G750'!A1"/>
    <hyperlink ref="C58" location="'A450'!A1" display="A450"/>
    <hyperlink ref="C57" location="A450P!A1" display="A450P"/>
    <hyperlink ref="C56" location="'A550'!A1" display="A550"/>
    <hyperlink ref="C55" location="A550P!A1" display="A550P"/>
    <hyperlink ref="D55" location="A550P!A1" display="Разборное каноэ с надувным настилом высокого давления, серия Professional"/>
    <hyperlink ref="D56" location="'A550'!A1" display="Разборное каноэ с надувным настилом высокого давления, серия Discovery"/>
    <hyperlink ref="D57" location="A450P!A1" display="Разборное каноэ с надувным настилом высокого давления, серия Professional"/>
    <hyperlink ref="D58" location="'A450'!A1" display="Разборное каноэ с надувным настилом высокого давления, серия Discovery"/>
    <hyperlink ref="I2:L2" r:id="rId1" display="Курс НБУ"/>
    <hyperlink ref="I2" r:id="rId2" display="Курс НБУ"/>
    <hyperlink ref="D12" location="G650LF!A1" display="G650LF!A1"/>
    <hyperlink ref="D10" location="G850GHL!A1" display="G850GHL!A1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3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2:S57"/>
  <sheetViews>
    <sheetView showGridLines="0" zoomScaleNormal="100" workbookViewId="0">
      <pane ySplit="2" topLeftCell="A24" activePane="bottomLeft" state="frozen"/>
      <selection pane="bottomLeft" activeCell="AA40" sqref="AA40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 customWidth="1"/>
    <col min="10" max="14" width="19.5703125" style="136" hidden="1" customWidth="1" outlineLevel="1"/>
    <col min="15" max="15" width="21.28515625" style="136" hidden="1" customWidth="1" outlineLevel="1"/>
    <col min="16" max="16" width="29" style="136" hidden="1" customWidth="1" outlineLevel="1"/>
    <col min="17" max="17" width="19.570312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44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47"/>
      <c r="F4" s="337">
        <v>520</v>
      </c>
      <c r="G4" s="337"/>
      <c r="H4" s="337"/>
    </row>
    <row r="5" spans="2:19" ht="15.75" hidden="1" customHeight="1" outlineLevel="1">
      <c r="B5" s="145"/>
      <c r="C5" s="146" t="s">
        <v>349</v>
      </c>
      <c r="D5" s="146"/>
      <c r="E5" s="147"/>
      <c r="F5" s="337">
        <v>385</v>
      </c>
      <c r="G5" s="337"/>
      <c r="H5" s="337"/>
    </row>
    <row r="6" spans="2:19" ht="15.75" hidden="1" customHeight="1" outlineLevel="1">
      <c r="B6" s="145"/>
      <c r="C6" s="146" t="s">
        <v>6</v>
      </c>
      <c r="D6" s="146"/>
      <c r="E6" s="147"/>
      <c r="F6" s="337">
        <v>220</v>
      </c>
      <c r="G6" s="337"/>
      <c r="H6" s="337"/>
    </row>
    <row r="7" spans="2:19" ht="15.75" hidden="1" customHeight="1" outlineLevel="1">
      <c r="B7" s="145"/>
      <c r="C7" s="146" t="s">
        <v>350</v>
      </c>
      <c r="D7" s="146"/>
      <c r="E7" s="147"/>
      <c r="F7" s="337">
        <v>115</v>
      </c>
      <c r="G7" s="337"/>
      <c r="H7" s="337"/>
    </row>
    <row r="8" spans="2:19" ht="15.75" hidden="1" customHeight="1" outlineLevel="1">
      <c r="B8" s="145"/>
      <c r="C8" s="146" t="s">
        <v>351</v>
      </c>
      <c r="D8" s="146"/>
      <c r="E8" s="147"/>
      <c r="F8" s="337">
        <v>50</v>
      </c>
      <c r="G8" s="337"/>
      <c r="H8" s="337"/>
    </row>
    <row r="9" spans="2:19" ht="15.75" hidden="1" customHeight="1" outlineLevel="1">
      <c r="B9" s="145"/>
      <c r="C9" s="146" t="s">
        <v>352</v>
      </c>
      <c r="D9" s="146"/>
      <c r="E9" s="147"/>
      <c r="F9" s="337">
        <v>285</v>
      </c>
      <c r="G9" s="337"/>
      <c r="H9" s="337"/>
    </row>
    <row r="10" spans="2:19" ht="15.75" hidden="1" customHeight="1" outlineLevel="1">
      <c r="B10" s="145"/>
      <c r="C10" s="146" t="s">
        <v>353</v>
      </c>
      <c r="D10" s="146"/>
      <c r="E10" s="147"/>
      <c r="F10" s="337">
        <v>1000</v>
      </c>
      <c r="G10" s="337"/>
      <c r="H10" s="337"/>
    </row>
    <row r="11" spans="2:19" ht="15.75" hidden="1" customHeight="1" outlineLevel="1">
      <c r="B11" s="145"/>
      <c r="C11" s="146" t="s">
        <v>354</v>
      </c>
      <c r="D11" s="146"/>
      <c r="E11" s="147"/>
      <c r="F11" s="337">
        <v>9</v>
      </c>
      <c r="G11" s="337"/>
      <c r="H11" s="337"/>
    </row>
    <row r="12" spans="2:19" ht="15.75" hidden="1" customHeight="1" outlineLevel="1">
      <c r="B12" s="145"/>
      <c r="C12" s="146" t="s">
        <v>355</v>
      </c>
      <c r="D12" s="146"/>
      <c r="E12" s="147"/>
      <c r="F12" s="337">
        <v>5</v>
      </c>
      <c r="G12" s="337"/>
      <c r="H12" s="337"/>
    </row>
    <row r="13" spans="2:19" ht="15.75" hidden="1" customHeight="1" outlineLevel="1">
      <c r="B13" s="145"/>
      <c r="C13" s="146" t="s">
        <v>356</v>
      </c>
      <c r="D13" s="146"/>
      <c r="E13" s="147"/>
      <c r="F13" s="337">
        <v>70</v>
      </c>
      <c r="G13" s="337"/>
      <c r="H13" s="337"/>
    </row>
    <row r="14" spans="2:19" ht="15.75" hidden="1" customHeight="1" outlineLevel="1">
      <c r="B14" s="145"/>
      <c r="C14" s="146" t="s">
        <v>357</v>
      </c>
      <c r="D14" s="146"/>
      <c r="E14" s="147"/>
      <c r="F14" s="337">
        <v>100</v>
      </c>
      <c r="G14" s="337"/>
      <c r="H14" s="337"/>
    </row>
    <row r="15" spans="2:19" ht="15.75" hidden="1" customHeight="1" outlineLevel="1">
      <c r="B15" s="145"/>
      <c r="C15" s="146" t="s">
        <v>358</v>
      </c>
      <c r="D15" s="146"/>
      <c r="E15" s="147"/>
      <c r="F15" s="337">
        <v>175</v>
      </c>
      <c r="G15" s="337"/>
      <c r="H15" s="337"/>
    </row>
    <row r="16" spans="2:19" ht="15.75" hidden="1" customHeight="1" outlineLevel="1">
      <c r="B16" s="145"/>
      <c r="C16" s="146" t="s">
        <v>359</v>
      </c>
      <c r="D16" s="146"/>
      <c r="E16" s="147"/>
      <c r="F16" s="337">
        <v>508</v>
      </c>
      <c r="G16" s="337"/>
      <c r="H16" s="337"/>
    </row>
    <row r="17" spans="2:17" ht="15.75" hidden="1" customHeight="1" outlineLevel="1">
      <c r="B17" s="145"/>
      <c r="C17" s="146" t="s">
        <v>360</v>
      </c>
      <c r="D17" s="146"/>
      <c r="E17" s="147"/>
      <c r="F17" s="337" t="s">
        <v>23</v>
      </c>
      <c r="G17" s="337"/>
      <c r="H17" s="337"/>
    </row>
    <row r="18" spans="2:17" ht="15.75" hidden="1" customHeight="1" outlineLevel="1">
      <c r="B18" s="145"/>
      <c r="C18" s="146" t="s">
        <v>8</v>
      </c>
      <c r="D18" s="146"/>
      <c r="E18" s="147"/>
      <c r="F18" s="337" t="s">
        <v>9</v>
      </c>
      <c r="G18" s="337"/>
      <c r="H18" s="337"/>
    </row>
    <row r="19" spans="2:17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7" ht="15.75" hidden="1" customHeight="1" outlineLevel="1">
      <c r="B20" s="145"/>
      <c r="C20" s="146" t="s">
        <v>362</v>
      </c>
      <c r="D20" s="146"/>
      <c r="E20" s="147"/>
      <c r="F20" s="337" t="s">
        <v>28</v>
      </c>
      <c r="G20" s="337"/>
      <c r="H20" s="337"/>
    </row>
    <row r="21" spans="2:17" ht="15.75" hidden="1" customHeight="1" outlineLevel="1">
      <c r="B21" s="145"/>
      <c r="C21" s="146" t="s">
        <v>363</v>
      </c>
      <c r="D21" s="146"/>
      <c r="E21" s="147"/>
      <c r="F21" s="337" t="s">
        <v>84</v>
      </c>
      <c r="G21" s="337"/>
      <c r="H21" s="337"/>
    </row>
    <row r="22" spans="2:17" ht="15.75" hidden="1" customHeight="1" outlineLevel="1">
      <c r="B22" s="145"/>
      <c r="C22" s="146" t="s">
        <v>364</v>
      </c>
      <c r="D22" s="146"/>
      <c r="E22" s="147"/>
      <c r="F22" s="337" t="s">
        <v>82</v>
      </c>
      <c r="G22" s="337"/>
      <c r="H22" s="337"/>
    </row>
    <row r="23" spans="2:17" ht="15.75" hidden="1" customHeight="1" outlineLevel="1">
      <c r="B23" s="145"/>
      <c r="C23" s="146" t="s">
        <v>365</v>
      </c>
      <c r="D23" s="146"/>
      <c r="E23" s="147"/>
      <c r="F23" s="337">
        <v>350</v>
      </c>
      <c r="G23" s="337"/>
      <c r="H23" s="337"/>
    </row>
    <row r="24" spans="2:17" ht="15.75" customHeight="1" collapsed="1">
      <c r="B24" s="45"/>
      <c r="E24" s="75"/>
      <c r="F24" s="48"/>
      <c r="G24" s="48"/>
      <c r="H24" s="47"/>
    </row>
    <row r="25" spans="2:17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7" ht="15.75" customHeight="1" outlineLevel="1">
      <c r="B26" s="228">
        <v>1122</v>
      </c>
      <c r="C26" s="221" t="s">
        <v>61</v>
      </c>
      <c r="D26" s="221"/>
      <c r="E26" s="157">
        <v>8240</v>
      </c>
      <c r="F26" s="158">
        <f>E26*'Прайс-лист'!I3*(1-'Прайс-лист'!$E$3)</f>
        <v>210944</v>
      </c>
      <c r="G26" s="228"/>
      <c r="H26" s="159">
        <f>F26</f>
        <v>210944</v>
      </c>
    </row>
    <row r="27" spans="2:17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7" ht="318.75" hidden="1" customHeight="1" outlineLevel="2">
      <c r="B28" s="161"/>
      <c r="C28" s="341" t="s">
        <v>551</v>
      </c>
      <c r="D28" s="341"/>
      <c r="E28" s="341"/>
      <c r="F28" s="341"/>
      <c r="G28" s="341"/>
      <c r="H28" s="341"/>
    </row>
    <row r="29" spans="2:17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7" ht="15.75" customHeight="1" outlineLevel="1">
      <c r="B30" s="228">
        <v>2475</v>
      </c>
      <c r="C30" s="162" t="s">
        <v>369</v>
      </c>
      <c r="D30" s="250" t="s">
        <v>610</v>
      </c>
      <c r="E30" s="186">
        <v>366</v>
      </c>
      <c r="F30" s="158">
        <f>E30*'Прайс-лист'!I3*(1-'Прайс-лист'!$E$3)</f>
        <v>9369.6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</row>
    <row r="31" spans="2:17" ht="15.75" customHeight="1" outlineLevel="1">
      <c r="B31" s="192"/>
      <c r="C31" s="146" t="s">
        <v>461</v>
      </c>
      <c r="D31" s="252" t="s">
        <v>610</v>
      </c>
      <c r="E31" s="186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7" si="0">F31*G31</f>
        <v>0</v>
      </c>
      <c r="J31" s="237" t="s">
        <v>204</v>
      </c>
      <c r="K31" s="69" t="s">
        <v>293</v>
      </c>
      <c r="L31" s="236" t="s">
        <v>206</v>
      </c>
      <c r="M31" s="69" t="s">
        <v>347</v>
      </c>
      <c r="N31" s="69" t="s">
        <v>285</v>
      </c>
      <c r="O31" s="238" t="s">
        <v>259</v>
      </c>
      <c r="P31" s="238" t="s">
        <v>263</v>
      </c>
      <c r="Q31" s="69" t="s">
        <v>243</v>
      </c>
    </row>
    <row r="32" spans="2:17" ht="15.75" customHeight="1" outlineLevel="1">
      <c r="B32" s="228">
        <v>2127</v>
      </c>
      <c r="C32" s="146" t="s">
        <v>462</v>
      </c>
      <c r="D32" s="252" t="s">
        <v>610</v>
      </c>
      <c r="E32" s="186">
        <v>177</v>
      </c>
      <c r="F32" s="158">
        <f>E32*'Прайс-лист'!I3*(1-'Прайс-лист'!$E$3)</f>
        <v>4531.2</v>
      </c>
      <c r="G32" s="160">
        <v>0</v>
      </c>
      <c r="H32" s="158">
        <f>F32*G32</f>
        <v>0</v>
      </c>
      <c r="J32" s="237" t="s">
        <v>230</v>
      </c>
      <c r="K32" s="236" t="s">
        <v>290</v>
      </c>
      <c r="L32" s="237" t="s">
        <v>204</v>
      </c>
      <c r="M32" s="237" t="s">
        <v>283</v>
      </c>
      <c r="N32" s="237" t="s">
        <v>286</v>
      </c>
      <c r="O32" s="238" t="s">
        <v>260</v>
      </c>
      <c r="P32" s="238" t="s">
        <v>264</v>
      </c>
      <c r="Q32" s="236" t="s">
        <v>242</v>
      </c>
    </row>
    <row r="33" spans="1:17" ht="15.75" customHeight="1" outlineLevel="1">
      <c r="B33" s="228"/>
      <c r="C33" s="146" t="s">
        <v>463</v>
      </c>
      <c r="D33" s="252" t="s">
        <v>610</v>
      </c>
      <c r="E33" s="186">
        <v>2690</v>
      </c>
      <c r="F33" s="158">
        <f>E33*'Прайс-лист'!I3*(1-'Прайс-лист'!$E$3)</f>
        <v>68864</v>
      </c>
      <c r="G33" s="160">
        <v>0</v>
      </c>
      <c r="H33" s="158">
        <f>F33*G33</f>
        <v>0</v>
      </c>
      <c r="J33" s="237" t="s">
        <v>229</v>
      </c>
      <c r="K33" s="257" t="s">
        <v>291</v>
      </c>
      <c r="L33" s="258"/>
      <c r="M33" s="237" t="s">
        <v>284</v>
      </c>
      <c r="N33" s="237" t="s">
        <v>287</v>
      </c>
      <c r="O33" s="240"/>
      <c r="P33" s="238" t="s">
        <v>265</v>
      </c>
    </row>
    <row r="34" spans="1:17" ht="15.75" customHeight="1" outlineLevel="1">
      <c r="B34" s="228"/>
      <c r="C34" s="146" t="s">
        <v>419</v>
      </c>
      <c r="D34" s="252" t="s">
        <v>610</v>
      </c>
      <c r="E34" s="186">
        <v>3733</v>
      </c>
      <c r="F34" s="158">
        <f>E34*'Прайс-лист'!I3*(1-'Прайс-лист'!$E$3)</f>
        <v>95564.800000000003</v>
      </c>
      <c r="G34" s="160">
        <v>0</v>
      </c>
      <c r="H34" s="159">
        <f>F34*G34</f>
        <v>0</v>
      </c>
      <c r="J34" s="69" t="s">
        <v>205</v>
      </c>
      <c r="K34" s="258" t="s">
        <v>295</v>
      </c>
      <c r="L34" s="257"/>
      <c r="M34" s="257"/>
      <c r="N34" s="257"/>
      <c r="O34" s="237"/>
      <c r="P34" s="238" t="s">
        <v>266</v>
      </c>
      <c r="Q34" s="237"/>
    </row>
    <row r="35" spans="1:17" ht="15.75" customHeight="1" outlineLevel="1">
      <c r="B35" s="228">
        <v>2004</v>
      </c>
      <c r="C35" s="146" t="s">
        <v>372</v>
      </c>
      <c r="D35" s="252" t="s">
        <v>610</v>
      </c>
      <c r="E35" s="186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 t="s">
        <v>211</v>
      </c>
      <c r="L35" s="257"/>
      <c r="M35" s="257"/>
      <c r="N35" s="257"/>
      <c r="P35" s="238" t="s">
        <v>267</v>
      </c>
      <c r="Q35" s="69"/>
    </row>
    <row r="36" spans="1:17" ht="15.75" customHeight="1" outlineLevel="1">
      <c r="B36" s="228">
        <v>3056</v>
      </c>
      <c r="C36" s="162" t="s">
        <v>373</v>
      </c>
      <c r="D36" s="252" t="s">
        <v>610</v>
      </c>
      <c r="E36" s="186">
        <v>119</v>
      </c>
      <c r="F36" s="158">
        <f>E36*'Прайс-лист'!I3*(1-'Прайс-лист'!$E$3)</f>
        <v>3046.4</v>
      </c>
      <c r="G36" s="160">
        <v>0</v>
      </c>
      <c r="H36" s="159">
        <f t="shared" si="0"/>
        <v>0</v>
      </c>
      <c r="J36" s="69"/>
      <c r="K36" s="259" t="s">
        <v>294</v>
      </c>
      <c r="L36" s="69"/>
      <c r="M36" s="69"/>
      <c r="N36" s="69"/>
      <c r="P36" s="238"/>
      <c r="Q36" s="69"/>
    </row>
    <row r="37" spans="1:17" ht="15.75" customHeight="1" outlineLevel="1">
      <c r="B37" s="227" t="s">
        <v>239</v>
      </c>
      <c r="C37" s="167" t="s">
        <v>486</v>
      </c>
      <c r="D37" s="252" t="s">
        <v>610</v>
      </c>
      <c r="E37" s="163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  <c r="O37" s="139"/>
      <c r="Q37" s="69"/>
    </row>
    <row r="38" spans="1:17" ht="15.75" customHeight="1" outlineLevel="1">
      <c r="C38" s="249" t="s">
        <v>376</v>
      </c>
      <c r="D38" s="174"/>
      <c r="E38" s="174"/>
      <c r="F38" s="174"/>
      <c r="G38" s="174"/>
      <c r="H38" s="174"/>
      <c r="J38" s="241"/>
      <c r="K38" s="50"/>
      <c r="L38" s="50"/>
      <c r="M38" s="260"/>
      <c r="N38" s="260"/>
      <c r="O38" s="139"/>
      <c r="Q38" s="69"/>
    </row>
    <row r="39" spans="1:17" ht="15.75" customHeight="1" outlineLevel="1">
      <c r="A39" s="140"/>
      <c r="B39" s="227">
        <v>4144</v>
      </c>
      <c r="C39" s="162" t="s">
        <v>487</v>
      </c>
      <c r="D39" s="164"/>
      <c r="E39" s="187">
        <v>23</v>
      </c>
      <c r="F39" s="158">
        <f>E39*'Прайс-лист'!I3*(1-'Прайс-лист'!$E$3)</f>
        <v>588.80000000000007</v>
      </c>
      <c r="G39" s="160">
        <v>0</v>
      </c>
      <c r="H39" s="159">
        <f t="shared" ref="H39:H56" si="1">F39*G39</f>
        <v>0</v>
      </c>
    </row>
    <row r="40" spans="1:17" ht="15.75" customHeight="1" outlineLevel="1">
      <c r="A40" s="140"/>
      <c r="B40" s="227">
        <v>2425</v>
      </c>
      <c r="C40" s="162" t="s">
        <v>488</v>
      </c>
      <c r="D40" s="164"/>
      <c r="E40" s="187">
        <v>414</v>
      </c>
      <c r="F40" s="158">
        <f>E40*'Прайс-лист'!I3*(1-'Прайс-лист'!$E$3)</f>
        <v>10598.400000000001</v>
      </c>
      <c r="G40" s="160">
        <v>0</v>
      </c>
      <c r="H40" s="159">
        <f t="shared" si="1"/>
        <v>0</v>
      </c>
    </row>
    <row r="41" spans="1:17" ht="15.75" customHeight="1" outlineLevel="1">
      <c r="A41" s="140"/>
      <c r="B41" s="227">
        <v>2325</v>
      </c>
      <c r="C41" s="246" t="s">
        <v>427</v>
      </c>
      <c r="D41" s="164"/>
      <c r="E41" s="187">
        <v>354</v>
      </c>
      <c r="F41" s="158">
        <f>E41*'Прайс-лист'!I3*(1-'Прайс-лист'!$E$3)</f>
        <v>9062.4</v>
      </c>
      <c r="G41" s="160">
        <v>0</v>
      </c>
      <c r="H41" s="159">
        <f>F41*G41</f>
        <v>0</v>
      </c>
    </row>
    <row r="42" spans="1:17" ht="15.75" customHeight="1" outlineLevel="1">
      <c r="A42" s="140"/>
      <c r="B42" s="225">
        <v>3057</v>
      </c>
      <c r="C42" s="246" t="s">
        <v>428</v>
      </c>
      <c r="D42" s="221"/>
      <c r="E42" s="186">
        <v>49</v>
      </c>
      <c r="F42" s="158">
        <f>E42*'Прайс-лист'!I3*(1-'Прайс-лист'!$E$3)</f>
        <v>1254.4000000000001</v>
      </c>
      <c r="G42" s="225">
        <f>IF(G36*G41,1,0)</f>
        <v>0</v>
      </c>
      <c r="H42" s="159">
        <f>F42*G42</f>
        <v>0</v>
      </c>
    </row>
    <row r="43" spans="1:17" ht="15.75" customHeight="1" outlineLevel="1">
      <c r="A43" s="140"/>
      <c r="B43" s="223">
        <v>250701</v>
      </c>
      <c r="C43" s="162" t="s">
        <v>489</v>
      </c>
      <c r="D43" s="164"/>
      <c r="E43" s="187">
        <v>941</v>
      </c>
      <c r="F43" s="158">
        <f>E43*'Прайс-лист'!I3*(1-'Прайс-лист'!$E$3)</f>
        <v>24089.600000000002</v>
      </c>
      <c r="G43" s="160">
        <v>0</v>
      </c>
      <c r="H43" s="159">
        <f t="shared" si="1"/>
        <v>0</v>
      </c>
    </row>
    <row r="44" spans="1:17" ht="15.75" customHeight="1" outlineLevel="1">
      <c r="A44" s="140"/>
      <c r="B44" s="223">
        <v>2702</v>
      </c>
      <c r="C44" s="246" t="s">
        <v>490</v>
      </c>
      <c r="D44" s="164"/>
      <c r="E44" s="187">
        <v>590</v>
      </c>
      <c r="F44" s="158">
        <f>E44*'Прайс-лист'!I3*(1-'Прайс-лист'!$E$3)</f>
        <v>15104</v>
      </c>
      <c r="G44" s="160">
        <v>0</v>
      </c>
      <c r="H44" s="159">
        <f t="shared" si="1"/>
        <v>0</v>
      </c>
    </row>
    <row r="45" spans="1:17" ht="15.75" customHeight="1" outlineLevel="1">
      <c r="A45" s="140"/>
      <c r="B45" s="223">
        <v>2701</v>
      </c>
      <c r="C45" s="246" t="s">
        <v>491</v>
      </c>
      <c r="D45" s="164"/>
      <c r="E45" s="187">
        <v>528</v>
      </c>
      <c r="F45" s="158">
        <f>E45*'Прайс-лист'!I3*(1-'Прайс-лист'!$E$3)</f>
        <v>13516.800000000001</v>
      </c>
      <c r="G45" s="160">
        <v>0</v>
      </c>
      <c r="H45" s="159">
        <f t="shared" si="1"/>
        <v>0</v>
      </c>
    </row>
    <row r="46" spans="1:17" ht="15.75" customHeight="1" outlineLevel="1">
      <c r="A46" s="140"/>
      <c r="B46" s="223">
        <v>2603</v>
      </c>
      <c r="C46" s="162" t="s">
        <v>492</v>
      </c>
      <c r="D46" s="164"/>
      <c r="E46" s="187">
        <v>1008</v>
      </c>
      <c r="F46" s="158">
        <f>E46*'Прайс-лист'!I3*(1-'Прайс-лист'!$E$3)</f>
        <v>25804.800000000003</v>
      </c>
      <c r="G46" s="160">
        <v>0</v>
      </c>
      <c r="H46" s="159">
        <f>F46*G46</f>
        <v>0</v>
      </c>
    </row>
    <row r="47" spans="1:17" ht="15.75" customHeight="1" outlineLevel="1">
      <c r="A47" s="140"/>
      <c r="B47" s="223">
        <v>2601</v>
      </c>
      <c r="C47" s="246" t="s">
        <v>424</v>
      </c>
      <c r="D47" s="164"/>
      <c r="E47" s="187">
        <v>101</v>
      </c>
      <c r="F47" s="158">
        <f>E47*'Прайс-лист'!I3*(1-'Прайс-лист'!$E$3)</f>
        <v>2585.6000000000004</v>
      </c>
      <c r="G47" s="160">
        <v>0</v>
      </c>
      <c r="H47" s="159">
        <f>F47*G47</f>
        <v>0</v>
      </c>
    </row>
    <row r="48" spans="1:17" ht="15.75" customHeight="1" outlineLevel="1">
      <c r="A48" s="140"/>
      <c r="B48" s="227">
        <v>2422</v>
      </c>
      <c r="C48" s="162" t="s">
        <v>493</v>
      </c>
      <c r="D48" s="164"/>
      <c r="E48" s="187">
        <v>510</v>
      </c>
      <c r="F48" s="158">
        <f>E48*'Прайс-лист'!I3*(1-'Прайс-лист'!$E$3)</f>
        <v>13056</v>
      </c>
      <c r="G48" s="160">
        <v>0</v>
      </c>
      <c r="H48" s="159">
        <f t="shared" si="1"/>
        <v>0</v>
      </c>
    </row>
    <row r="49" spans="1:8" ht="15.75" customHeight="1" outlineLevel="1">
      <c r="A49" s="140"/>
      <c r="B49" s="227">
        <v>2939</v>
      </c>
      <c r="C49" s="246" t="s">
        <v>394</v>
      </c>
      <c r="D49" s="164"/>
      <c r="E49" s="187">
        <v>174</v>
      </c>
      <c r="F49" s="158">
        <f>E49*'Прайс-лист'!I3*(1-'Прайс-лист'!$E$3)</f>
        <v>4454.4000000000005</v>
      </c>
      <c r="G49" s="160">
        <v>0</v>
      </c>
      <c r="H49" s="159">
        <f t="shared" si="1"/>
        <v>0</v>
      </c>
    </row>
    <row r="50" spans="1:8" ht="15.75" customHeight="1" outlineLevel="1">
      <c r="A50" s="140"/>
      <c r="B50" s="227">
        <v>2940</v>
      </c>
      <c r="C50" s="246" t="s">
        <v>434</v>
      </c>
      <c r="D50" s="164"/>
      <c r="E50" s="187">
        <v>213</v>
      </c>
      <c r="F50" s="158">
        <f>E50*'Прайс-лист'!I3*(1-'Прайс-лист'!$E$3)</f>
        <v>5452.8</v>
      </c>
      <c r="G50" s="160">
        <v>0</v>
      </c>
      <c r="H50" s="159">
        <f t="shared" si="1"/>
        <v>0</v>
      </c>
    </row>
    <row r="51" spans="1:8" ht="15.75" customHeight="1" outlineLevel="1">
      <c r="A51" s="140"/>
      <c r="B51" s="223">
        <v>2865</v>
      </c>
      <c r="C51" s="246" t="s">
        <v>395</v>
      </c>
      <c r="D51" s="164"/>
      <c r="E51" s="187">
        <v>532</v>
      </c>
      <c r="F51" s="158">
        <f>E51*'Прайс-лист'!I3*(1-'Прайс-лист'!$E$3)</f>
        <v>13619.2</v>
      </c>
      <c r="G51" s="160">
        <v>0</v>
      </c>
      <c r="H51" s="159">
        <f t="shared" si="1"/>
        <v>0</v>
      </c>
    </row>
    <row r="52" spans="1:8" ht="15.75" customHeight="1" outlineLevel="1">
      <c r="A52" s="140"/>
      <c r="B52" s="223">
        <v>286501</v>
      </c>
      <c r="C52" s="146" t="s">
        <v>494</v>
      </c>
      <c r="D52" s="221"/>
      <c r="E52" s="187">
        <v>532</v>
      </c>
      <c r="F52" s="158">
        <f>E52*'Прайс-лист'!I3*(1-'Прайс-лист'!$E$3)</f>
        <v>13619.2</v>
      </c>
      <c r="G52" s="160">
        <v>0</v>
      </c>
      <c r="H52" s="159">
        <f t="shared" si="1"/>
        <v>0</v>
      </c>
    </row>
    <row r="53" spans="1:8" ht="15.75" customHeight="1" outlineLevel="1">
      <c r="A53" s="140"/>
      <c r="B53" s="223">
        <v>2879</v>
      </c>
      <c r="C53" s="162" t="s">
        <v>495</v>
      </c>
      <c r="D53" s="164"/>
      <c r="E53" s="187">
        <v>101</v>
      </c>
      <c r="F53" s="158">
        <f>E53*'Прайс-лист'!I3*(1-'Прайс-лист'!$E$3)</f>
        <v>2585.6000000000004</v>
      </c>
      <c r="G53" s="160">
        <v>0</v>
      </c>
      <c r="H53" s="159">
        <f t="shared" si="1"/>
        <v>0</v>
      </c>
    </row>
    <row r="54" spans="1:8" ht="15.75" customHeight="1" outlineLevel="1">
      <c r="A54" s="140"/>
      <c r="B54" s="223">
        <v>2900</v>
      </c>
      <c r="C54" s="162" t="s">
        <v>496</v>
      </c>
      <c r="D54" s="164"/>
      <c r="E54" s="187">
        <v>89</v>
      </c>
      <c r="F54" s="158">
        <f>E54*'Прайс-лист'!I3*(1-'Прайс-лист'!$E$3)</f>
        <v>2278.4</v>
      </c>
      <c r="G54" s="160">
        <v>0</v>
      </c>
      <c r="H54" s="159">
        <f t="shared" si="1"/>
        <v>0</v>
      </c>
    </row>
    <row r="55" spans="1:8" ht="15.75" customHeight="1" outlineLevel="1">
      <c r="A55" s="140"/>
      <c r="B55" s="223">
        <v>2392</v>
      </c>
      <c r="C55" s="162" t="s">
        <v>466</v>
      </c>
      <c r="D55" s="164"/>
      <c r="E55" s="187">
        <v>655</v>
      </c>
      <c r="F55" s="158">
        <f>E55*'Прайс-лист'!I3*(1-'Прайс-лист'!$E$3)</f>
        <v>16768</v>
      </c>
      <c r="G55" s="160">
        <v>0</v>
      </c>
      <c r="H55" s="159">
        <f t="shared" si="1"/>
        <v>0</v>
      </c>
    </row>
    <row r="56" spans="1:8" ht="15.75" customHeight="1" outlineLevel="1">
      <c r="A56" s="140"/>
      <c r="B56" s="227">
        <v>2397</v>
      </c>
      <c r="C56" s="162" t="s">
        <v>497</v>
      </c>
      <c r="D56" s="164"/>
      <c r="E56" s="187">
        <v>926</v>
      </c>
      <c r="F56" s="158">
        <f>E56*'Прайс-лист'!I3*(1-'Прайс-лист'!$E$3)</f>
        <v>23705.600000000002</v>
      </c>
      <c r="G56" s="160">
        <v>0</v>
      </c>
      <c r="H56" s="159">
        <f t="shared" si="1"/>
        <v>0</v>
      </c>
    </row>
    <row r="57" spans="1:8" ht="15.75" customHeight="1">
      <c r="B57" s="3"/>
      <c r="C57" s="229"/>
      <c r="D57" s="229"/>
      <c r="E57" s="73"/>
      <c r="F57" s="1"/>
      <c r="G57" s="15" t="s">
        <v>417</v>
      </c>
      <c r="H57" s="72">
        <f>SUM(H26:H56)</f>
        <v>210944</v>
      </c>
    </row>
  </sheetData>
  <sortState ref="A37:H55">
    <sortCondition ref="A37"/>
  </sortState>
  <mergeCells count="24"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21:H21"/>
    <mergeCell ref="F22:H22"/>
    <mergeCell ref="F23:H23"/>
    <mergeCell ref="R2:S2"/>
    <mergeCell ref="B2:H2"/>
    <mergeCell ref="B3:H3"/>
    <mergeCell ref="F19:H19"/>
    <mergeCell ref="F20:H20"/>
    <mergeCell ref="F18:H18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2:S55"/>
  <sheetViews>
    <sheetView showGridLines="0" zoomScaleNormal="100" workbookViewId="0">
      <pane ySplit="2" topLeftCell="A24" activePane="bottomLeft" state="frozen"/>
      <selection pane="bottomLeft" activeCell="AD48" sqref="AD4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137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43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48"/>
      <c r="F4" s="337">
        <v>470</v>
      </c>
      <c r="G4" s="337"/>
      <c r="H4" s="337"/>
    </row>
    <row r="5" spans="2:19" ht="15.75" hidden="1" customHeight="1" outlineLevel="1">
      <c r="B5" s="145"/>
      <c r="C5" s="146" t="s">
        <v>349</v>
      </c>
      <c r="D5" s="146"/>
      <c r="E5" s="148"/>
      <c r="F5" s="337">
        <v>340</v>
      </c>
      <c r="G5" s="337"/>
      <c r="H5" s="337"/>
    </row>
    <row r="6" spans="2:19" ht="15.75" hidden="1" customHeight="1" outlineLevel="1">
      <c r="B6" s="145"/>
      <c r="C6" s="146" t="s">
        <v>6</v>
      </c>
      <c r="D6" s="146"/>
      <c r="E6" s="148"/>
      <c r="F6" s="337">
        <v>210</v>
      </c>
      <c r="G6" s="337"/>
      <c r="H6" s="337"/>
    </row>
    <row r="7" spans="2:19" ht="15.75" hidden="1" customHeight="1" outlineLevel="1">
      <c r="B7" s="145"/>
      <c r="C7" s="146" t="s">
        <v>350</v>
      </c>
      <c r="D7" s="146"/>
      <c r="E7" s="148"/>
      <c r="F7" s="337">
        <v>110</v>
      </c>
      <c r="G7" s="337"/>
      <c r="H7" s="337"/>
    </row>
    <row r="8" spans="2:19" ht="15.75" hidden="1" customHeight="1" outlineLevel="1">
      <c r="B8" s="145"/>
      <c r="C8" s="146" t="s">
        <v>351</v>
      </c>
      <c r="D8" s="146"/>
      <c r="E8" s="148"/>
      <c r="F8" s="337">
        <v>50</v>
      </c>
      <c r="G8" s="337"/>
      <c r="H8" s="337"/>
    </row>
    <row r="9" spans="2:19" ht="15.75" hidden="1" customHeight="1" outlineLevel="1">
      <c r="B9" s="145"/>
      <c r="C9" s="146" t="s">
        <v>352</v>
      </c>
      <c r="D9" s="146"/>
      <c r="E9" s="148"/>
      <c r="F9" s="337">
        <v>222</v>
      </c>
      <c r="G9" s="337"/>
      <c r="H9" s="337"/>
    </row>
    <row r="10" spans="2:19" ht="15.75" hidden="1" customHeight="1" outlineLevel="1">
      <c r="B10" s="145"/>
      <c r="C10" s="146" t="s">
        <v>353</v>
      </c>
      <c r="D10" s="146"/>
      <c r="E10" s="148"/>
      <c r="F10" s="337">
        <v>900</v>
      </c>
      <c r="G10" s="337"/>
      <c r="H10" s="337"/>
    </row>
    <row r="11" spans="2:19" ht="15.75" hidden="1" customHeight="1" outlineLevel="1">
      <c r="B11" s="145"/>
      <c r="C11" s="146" t="s">
        <v>354</v>
      </c>
      <c r="D11" s="146"/>
      <c r="E11" s="148"/>
      <c r="F11" s="337">
        <v>8</v>
      </c>
      <c r="G11" s="337"/>
      <c r="H11" s="337"/>
    </row>
    <row r="12" spans="2:19" ht="15.75" hidden="1" customHeight="1" outlineLevel="1">
      <c r="B12" s="145"/>
      <c r="C12" s="146" t="s">
        <v>355</v>
      </c>
      <c r="D12" s="146"/>
      <c r="E12" s="148"/>
      <c r="F12" s="337">
        <v>5</v>
      </c>
      <c r="G12" s="337"/>
      <c r="H12" s="337"/>
    </row>
    <row r="13" spans="2:19" ht="15.75" hidden="1" customHeight="1" outlineLevel="1">
      <c r="B13" s="145"/>
      <c r="C13" s="146" t="s">
        <v>356</v>
      </c>
      <c r="D13" s="146"/>
      <c r="E13" s="148"/>
      <c r="F13" s="337">
        <v>50</v>
      </c>
      <c r="G13" s="337"/>
      <c r="H13" s="337"/>
    </row>
    <row r="14" spans="2:19" ht="15.75" hidden="1" customHeight="1" outlineLevel="1">
      <c r="B14" s="145"/>
      <c r="C14" s="146" t="s">
        <v>357</v>
      </c>
      <c r="D14" s="146"/>
      <c r="E14" s="148"/>
      <c r="F14" s="337">
        <v>70</v>
      </c>
      <c r="G14" s="337"/>
      <c r="H14" s="337"/>
    </row>
    <row r="15" spans="2:19" ht="15.75" hidden="1" customHeight="1" outlineLevel="1">
      <c r="B15" s="145"/>
      <c r="C15" s="146" t="s">
        <v>358</v>
      </c>
      <c r="D15" s="146"/>
      <c r="E15" s="148"/>
      <c r="F15" s="337">
        <v>150</v>
      </c>
      <c r="G15" s="337"/>
      <c r="H15" s="337"/>
    </row>
    <row r="16" spans="2:19" ht="15.75" hidden="1" customHeight="1" outlineLevel="1">
      <c r="B16" s="145"/>
      <c r="C16" s="146" t="s">
        <v>359</v>
      </c>
      <c r="D16" s="146"/>
      <c r="E16" s="148"/>
      <c r="F16" s="337">
        <v>508</v>
      </c>
      <c r="G16" s="337"/>
      <c r="H16" s="337"/>
    </row>
    <row r="17" spans="2:17" ht="15.75" hidden="1" customHeight="1" outlineLevel="1">
      <c r="B17" s="145"/>
      <c r="C17" s="146" t="s">
        <v>360</v>
      </c>
      <c r="D17" s="146"/>
      <c r="E17" s="148"/>
      <c r="F17" s="337" t="s">
        <v>22</v>
      </c>
      <c r="G17" s="337"/>
      <c r="H17" s="337"/>
    </row>
    <row r="18" spans="2:17" ht="15.75" hidden="1" customHeight="1" outlineLevel="1">
      <c r="B18" s="145"/>
      <c r="C18" s="146" t="s">
        <v>8</v>
      </c>
      <c r="D18" s="146"/>
      <c r="E18" s="148"/>
      <c r="F18" s="337" t="s">
        <v>9</v>
      </c>
      <c r="G18" s="337"/>
      <c r="H18" s="337"/>
    </row>
    <row r="19" spans="2:17" ht="15.75" hidden="1" customHeight="1" outlineLevel="1">
      <c r="B19" s="145"/>
      <c r="C19" s="146" t="s">
        <v>361</v>
      </c>
      <c r="D19" s="146"/>
      <c r="E19" s="148"/>
      <c r="F19" s="337" t="s">
        <v>18</v>
      </c>
      <c r="G19" s="337"/>
      <c r="H19" s="337"/>
    </row>
    <row r="20" spans="2:17" ht="15.75" hidden="1" customHeight="1" outlineLevel="1">
      <c r="B20" s="145"/>
      <c r="C20" s="146" t="s">
        <v>362</v>
      </c>
      <c r="D20" s="146"/>
      <c r="E20" s="148"/>
      <c r="F20" s="337" t="s">
        <v>27</v>
      </c>
      <c r="G20" s="337"/>
      <c r="H20" s="337"/>
    </row>
    <row r="21" spans="2:17" ht="15.75" hidden="1" customHeight="1" outlineLevel="1">
      <c r="B21" s="145"/>
      <c r="C21" s="146" t="s">
        <v>363</v>
      </c>
      <c r="D21" s="146"/>
      <c r="E21" s="148"/>
      <c r="F21" s="337" t="s">
        <v>83</v>
      </c>
      <c r="G21" s="337"/>
      <c r="H21" s="337"/>
    </row>
    <row r="22" spans="2:17" ht="15.75" hidden="1" customHeight="1" outlineLevel="1">
      <c r="B22" s="145"/>
      <c r="C22" s="146" t="s">
        <v>364</v>
      </c>
      <c r="D22" s="146"/>
      <c r="E22" s="148"/>
      <c r="F22" s="337" t="s">
        <v>82</v>
      </c>
      <c r="G22" s="337"/>
      <c r="H22" s="337"/>
    </row>
    <row r="23" spans="2:17" ht="15.75" hidden="1" customHeight="1" outlineLevel="1">
      <c r="B23" s="145"/>
      <c r="C23" s="146" t="s">
        <v>365</v>
      </c>
      <c r="D23" s="146"/>
      <c r="E23" s="148"/>
      <c r="F23" s="337">
        <v>265</v>
      </c>
      <c r="G23" s="337"/>
      <c r="H23" s="337"/>
    </row>
    <row r="24" spans="2:17" ht="15.75" customHeight="1" collapsed="1">
      <c r="B24" s="45"/>
      <c r="C24" s="48"/>
      <c r="D24" s="48"/>
      <c r="E24" s="47"/>
      <c r="F24" s="48"/>
      <c r="G24" s="48"/>
      <c r="H24" s="47"/>
    </row>
    <row r="25" spans="2:17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7" ht="15.75" customHeight="1" outlineLevel="1">
      <c r="B26" s="228">
        <v>1152</v>
      </c>
      <c r="C26" s="221" t="s">
        <v>61</v>
      </c>
      <c r="D26" s="221"/>
      <c r="E26" s="185">
        <v>6481</v>
      </c>
      <c r="F26" s="158">
        <f>E26*'Прайс-лист'!I3*(1-'Прайс-лист'!$E$3)</f>
        <v>165913.60000000001</v>
      </c>
      <c r="G26" s="228"/>
      <c r="H26" s="159">
        <f>F26</f>
        <v>165913.60000000001</v>
      </c>
    </row>
    <row r="27" spans="2:17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7" ht="288.75" hidden="1" customHeight="1" outlineLevel="2">
      <c r="B28" s="161"/>
      <c r="C28" s="341" t="s">
        <v>552</v>
      </c>
      <c r="D28" s="341"/>
      <c r="E28" s="341"/>
      <c r="F28" s="341"/>
      <c r="G28" s="341"/>
      <c r="H28" s="341"/>
    </row>
    <row r="29" spans="2:17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7" ht="15.75" customHeight="1" outlineLevel="1">
      <c r="B30" s="228">
        <v>2475</v>
      </c>
      <c r="C30" s="162" t="s">
        <v>369</v>
      </c>
      <c r="D30" s="250" t="s">
        <v>610</v>
      </c>
      <c r="E30" s="158">
        <v>366</v>
      </c>
      <c r="F30" s="158">
        <f>E30*'Прайс-лист'!I3*(1-'Прайс-лист'!$E$3)</f>
        <v>9369.6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</row>
    <row r="31" spans="2:17" ht="15.75" customHeight="1" outlineLevel="1">
      <c r="B31" s="176"/>
      <c r="C31" s="146" t="s">
        <v>461</v>
      </c>
      <c r="D31" s="252" t="s">
        <v>610</v>
      </c>
      <c r="E31" s="158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7" si="0">F31*G31</f>
        <v>0</v>
      </c>
      <c r="J31" s="237" t="s">
        <v>204</v>
      </c>
      <c r="K31" s="69" t="s">
        <v>293</v>
      </c>
      <c r="L31" s="236" t="s">
        <v>206</v>
      </c>
      <c r="M31" s="69" t="s">
        <v>347</v>
      </c>
      <c r="N31" s="69" t="s">
        <v>285</v>
      </c>
      <c r="O31" s="238" t="s">
        <v>259</v>
      </c>
      <c r="P31" s="238" t="s">
        <v>263</v>
      </c>
      <c r="Q31" s="69" t="s">
        <v>243</v>
      </c>
    </row>
    <row r="32" spans="2:17" ht="15.75" customHeight="1" outlineLevel="1">
      <c r="B32" s="225">
        <v>2120</v>
      </c>
      <c r="C32" s="146" t="s">
        <v>462</v>
      </c>
      <c r="D32" s="252" t="s">
        <v>610</v>
      </c>
      <c r="E32" s="158">
        <v>151</v>
      </c>
      <c r="F32" s="158">
        <f>E32*'Прайс-лист'!I3*(1-'Прайс-лист'!$E$3)</f>
        <v>3865.6000000000004</v>
      </c>
      <c r="G32" s="160">
        <v>0</v>
      </c>
      <c r="H32" s="158">
        <f>F32*G32</f>
        <v>0</v>
      </c>
      <c r="J32" s="237" t="s">
        <v>230</v>
      </c>
      <c r="K32" s="236" t="s">
        <v>290</v>
      </c>
      <c r="L32" s="237" t="s">
        <v>204</v>
      </c>
      <c r="M32" s="237" t="s">
        <v>283</v>
      </c>
      <c r="N32" s="237" t="s">
        <v>286</v>
      </c>
      <c r="O32" s="238" t="s">
        <v>260</v>
      </c>
      <c r="P32" s="238" t="s">
        <v>264</v>
      </c>
      <c r="Q32" s="236" t="s">
        <v>242</v>
      </c>
    </row>
    <row r="33" spans="1:17" ht="15.75" customHeight="1" outlineLevel="1">
      <c r="B33" s="225"/>
      <c r="C33" s="146" t="s">
        <v>463</v>
      </c>
      <c r="D33" s="252" t="s">
        <v>610</v>
      </c>
      <c r="E33" s="158">
        <v>2486</v>
      </c>
      <c r="F33" s="158">
        <f>E33*'Прайс-лист'!I3*(1-'Прайс-лист'!$E$3)</f>
        <v>63641.600000000006</v>
      </c>
      <c r="G33" s="160">
        <v>0</v>
      </c>
      <c r="H33" s="159">
        <f>F33*G33</f>
        <v>0</v>
      </c>
      <c r="J33" s="237" t="s">
        <v>229</v>
      </c>
      <c r="K33" s="257" t="s">
        <v>291</v>
      </c>
      <c r="L33" s="258"/>
      <c r="M33" s="237" t="s">
        <v>284</v>
      </c>
      <c r="N33" s="237" t="s">
        <v>287</v>
      </c>
      <c r="O33" s="240"/>
      <c r="P33" s="238" t="s">
        <v>265</v>
      </c>
    </row>
    <row r="34" spans="1:17" ht="15.75" customHeight="1" outlineLevel="1">
      <c r="B34" s="225"/>
      <c r="C34" s="146" t="s">
        <v>419</v>
      </c>
      <c r="D34" s="252" t="s">
        <v>610</v>
      </c>
      <c r="E34" s="158">
        <v>3356</v>
      </c>
      <c r="F34" s="158">
        <f>E34*'Прайс-лист'!I3*(1-'Прайс-лист'!$E$3)</f>
        <v>85913.600000000006</v>
      </c>
      <c r="G34" s="160">
        <v>0</v>
      </c>
      <c r="H34" s="159">
        <f>F34*G34</f>
        <v>0</v>
      </c>
      <c r="J34" s="69" t="s">
        <v>205</v>
      </c>
      <c r="K34" s="258" t="s">
        <v>295</v>
      </c>
      <c r="L34" s="257"/>
      <c r="M34" s="257"/>
      <c r="N34" s="257"/>
      <c r="O34" s="237"/>
      <c r="P34" s="238" t="s">
        <v>266</v>
      </c>
      <c r="Q34" s="237"/>
    </row>
    <row r="35" spans="1:17" ht="15.75" customHeight="1" outlineLevel="1">
      <c r="B35" s="225">
        <v>2004</v>
      </c>
      <c r="C35" s="146" t="s">
        <v>372</v>
      </c>
      <c r="D35" s="252" t="s">
        <v>610</v>
      </c>
      <c r="E35" s="158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 t="s">
        <v>211</v>
      </c>
      <c r="L35" s="257"/>
      <c r="M35" s="257"/>
      <c r="N35" s="257"/>
      <c r="P35" s="238" t="s">
        <v>267</v>
      </c>
      <c r="Q35" s="69"/>
    </row>
    <row r="36" spans="1:17" ht="15.75" customHeight="1" outlineLevel="1">
      <c r="B36" s="225">
        <v>3054</v>
      </c>
      <c r="C36" s="162" t="s">
        <v>373</v>
      </c>
      <c r="D36" s="252" t="s">
        <v>610</v>
      </c>
      <c r="E36" s="158">
        <v>106</v>
      </c>
      <c r="F36" s="158">
        <f>E36*'Прайс-лист'!I3*(1-'Прайс-лист'!$E$3)</f>
        <v>2713.6000000000004</v>
      </c>
      <c r="G36" s="160">
        <v>0</v>
      </c>
      <c r="H36" s="159">
        <f t="shared" si="0"/>
        <v>0</v>
      </c>
      <c r="J36" s="69"/>
      <c r="K36" s="259" t="s">
        <v>294</v>
      </c>
      <c r="L36" s="69"/>
      <c r="M36" s="69"/>
      <c r="N36" s="69"/>
      <c r="P36" s="238"/>
      <c r="Q36" s="69"/>
    </row>
    <row r="37" spans="1:17" ht="15.75" customHeight="1" outlineLevel="1">
      <c r="B37" s="223" t="s">
        <v>239</v>
      </c>
      <c r="C37" s="167" t="s">
        <v>486</v>
      </c>
      <c r="D37" s="252" t="s">
        <v>610</v>
      </c>
      <c r="E37" s="158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</row>
    <row r="38" spans="1:17" ht="15.75" customHeight="1" outlineLevel="1">
      <c r="C38" s="249" t="s">
        <v>376</v>
      </c>
      <c r="D38" s="174"/>
      <c r="E38" s="174"/>
      <c r="F38" s="174"/>
      <c r="G38" s="174"/>
      <c r="H38" s="174"/>
    </row>
    <row r="39" spans="1:17" ht="15.75" customHeight="1" outlineLevel="1">
      <c r="A39" s="140"/>
      <c r="B39" s="228">
        <v>4144</v>
      </c>
      <c r="C39" s="162" t="s">
        <v>487</v>
      </c>
      <c r="D39" s="164"/>
      <c r="E39" s="193">
        <v>23</v>
      </c>
      <c r="F39" s="158">
        <f>E39*'Прайс-лист'!I3*(1-'Прайс-лист'!$E$3)</f>
        <v>588.80000000000007</v>
      </c>
      <c r="G39" s="160">
        <v>0</v>
      </c>
      <c r="H39" s="159">
        <f t="shared" ref="H39:H54" si="1">F39*G39</f>
        <v>0</v>
      </c>
    </row>
    <row r="40" spans="1:17" ht="15.75" customHeight="1" outlineLevel="1">
      <c r="A40" s="140"/>
      <c r="B40" s="228">
        <v>2413</v>
      </c>
      <c r="C40" s="162" t="s">
        <v>498</v>
      </c>
      <c r="D40" s="221"/>
      <c r="E40" s="193">
        <v>362</v>
      </c>
      <c r="F40" s="158">
        <f>E40*'Прайс-лист'!I3*(1-'Прайс-лист'!$E$3)</f>
        <v>9267.2000000000007</v>
      </c>
      <c r="G40" s="160">
        <v>0</v>
      </c>
      <c r="H40" s="159">
        <f t="shared" si="1"/>
        <v>0</v>
      </c>
    </row>
    <row r="41" spans="1:17" ht="15.75" customHeight="1" outlineLevel="1">
      <c r="A41" s="140"/>
      <c r="B41" s="225">
        <v>2327</v>
      </c>
      <c r="C41" s="246" t="s">
        <v>427</v>
      </c>
      <c r="D41" s="221"/>
      <c r="E41" s="193">
        <v>354</v>
      </c>
      <c r="F41" s="158">
        <f>E41*'Прайс-лист'!I3*(1-'Прайс-лист'!$E$3)</f>
        <v>9062.4</v>
      </c>
      <c r="G41" s="160">
        <v>0</v>
      </c>
      <c r="H41" s="159">
        <f>F41*G41</f>
        <v>0</v>
      </c>
    </row>
    <row r="42" spans="1:17" ht="15.75" customHeight="1" outlineLevel="1">
      <c r="A42" s="140"/>
      <c r="B42" s="225">
        <v>305501</v>
      </c>
      <c r="C42" s="246" t="s">
        <v>428</v>
      </c>
      <c r="D42" s="221"/>
      <c r="E42" s="158">
        <v>49</v>
      </c>
      <c r="F42" s="158">
        <f>E42*'Прайс-лист'!I3*(1-'Прайс-лист'!$E$3)</f>
        <v>1254.4000000000001</v>
      </c>
      <c r="G42" s="225">
        <f>IF(G36*G41,1,0)</f>
        <v>0</v>
      </c>
      <c r="H42" s="159">
        <f>F42*G42</f>
        <v>0</v>
      </c>
    </row>
    <row r="43" spans="1:17" ht="15.75" customHeight="1" outlineLevel="1">
      <c r="A43" s="140"/>
      <c r="B43" s="225">
        <v>2513</v>
      </c>
      <c r="C43" s="162" t="s">
        <v>499</v>
      </c>
      <c r="D43" s="175"/>
      <c r="E43" s="193">
        <v>827</v>
      </c>
      <c r="F43" s="158">
        <f>E43*'Прайс-лист'!I3*(1-'Прайс-лист'!$E$3)</f>
        <v>21171.200000000001</v>
      </c>
      <c r="G43" s="160">
        <v>0</v>
      </c>
      <c r="H43" s="159">
        <f t="shared" si="1"/>
        <v>0</v>
      </c>
    </row>
    <row r="44" spans="1:17" ht="15.75" customHeight="1" outlineLevel="1">
      <c r="A44" s="140"/>
      <c r="B44" s="225">
        <v>2702</v>
      </c>
      <c r="C44" s="246" t="s">
        <v>490</v>
      </c>
      <c r="D44" s="221"/>
      <c r="E44" s="193">
        <v>590</v>
      </c>
      <c r="F44" s="158">
        <f>E44*'Прайс-лист'!I3*(1-'Прайс-лист'!$E$3)</f>
        <v>15104</v>
      </c>
      <c r="G44" s="160">
        <v>0</v>
      </c>
      <c r="H44" s="159">
        <f t="shared" si="1"/>
        <v>0</v>
      </c>
    </row>
    <row r="45" spans="1:17" ht="15.75" customHeight="1" outlineLevel="1">
      <c r="A45" s="140"/>
      <c r="B45" s="223">
        <v>2701</v>
      </c>
      <c r="C45" s="246" t="s">
        <v>491</v>
      </c>
      <c r="D45" s="221"/>
      <c r="E45" s="193">
        <v>528</v>
      </c>
      <c r="F45" s="158">
        <f>E45*'Прайс-лист'!I3*(1-'Прайс-лист'!$E$3)</f>
        <v>13516.800000000001</v>
      </c>
      <c r="G45" s="160">
        <v>0</v>
      </c>
      <c r="H45" s="159">
        <f t="shared" si="1"/>
        <v>0</v>
      </c>
    </row>
    <row r="46" spans="1:17" ht="15.75" customHeight="1" outlineLevel="1">
      <c r="A46" s="140"/>
      <c r="B46" s="225">
        <v>2422</v>
      </c>
      <c r="C46" s="162" t="s">
        <v>493</v>
      </c>
      <c r="D46" s="221"/>
      <c r="E46" s="193">
        <v>510</v>
      </c>
      <c r="F46" s="158">
        <f>E46*'Прайс-лист'!I3*(1-'Прайс-лист'!$E$3)</f>
        <v>13056</v>
      </c>
      <c r="G46" s="160">
        <v>0</v>
      </c>
      <c r="H46" s="159">
        <f t="shared" si="1"/>
        <v>0</v>
      </c>
    </row>
    <row r="47" spans="1:17" ht="15.75" customHeight="1" outlineLevel="1">
      <c r="A47" s="140"/>
      <c r="B47" s="225">
        <v>2911</v>
      </c>
      <c r="C47" s="246" t="s">
        <v>394</v>
      </c>
      <c r="D47" s="221"/>
      <c r="E47" s="193">
        <v>158</v>
      </c>
      <c r="F47" s="158">
        <f>E47*'Прайс-лист'!I3*(1-'Прайс-лист'!$E$3)</f>
        <v>4044.8</v>
      </c>
      <c r="G47" s="160">
        <v>0</v>
      </c>
      <c r="H47" s="159">
        <f t="shared" si="1"/>
        <v>0</v>
      </c>
    </row>
    <row r="48" spans="1:17" ht="15.75" customHeight="1" outlineLevel="1">
      <c r="A48" s="140"/>
      <c r="B48" s="225">
        <v>2912</v>
      </c>
      <c r="C48" s="246" t="s">
        <v>434</v>
      </c>
      <c r="D48" s="221"/>
      <c r="E48" s="193">
        <v>203</v>
      </c>
      <c r="F48" s="158">
        <f>E48*'Прайс-лист'!I3*(1-'Прайс-лист'!$E$3)</f>
        <v>5196.8</v>
      </c>
      <c r="G48" s="160">
        <v>0</v>
      </c>
      <c r="H48" s="159">
        <f t="shared" si="1"/>
        <v>0</v>
      </c>
    </row>
    <row r="49" spans="1:8" ht="15.75" customHeight="1" outlineLevel="1">
      <c r="A49" s="140"/>
      <c r="B49" s="228">
        <v>288201</v>
      </c>
      <c r="C49" s="246" t="s">
        <v>395</v>
      </c>
      <c r="D49" s="221"/>
      <c r="E49" s="193">
        <v>564</v>
      </c>
      <c r="F49" s="158">
        <f>E49*'Прайс-лист'!I3*(1-'Прайс-лист'!$E$3)</f>
        <v>14438.400000000001</v>
      </c>
      <c r="G49" s="160">
        <v>0</v>
      </c>
      <c r="H49" s="159">
        <f t="shared" si="1"/>
        <v>0</v>
      </c>
    </row>
    <row r="50" spans="1:8" ht="15.75" customHeight="1" outlineLevel="1">
      <c r="A50" s="140"/>
      <c r="B50" s="228">
        <v>288203</v>
      </c>
      <c r="C50" s="146" t="s">
        <v>494</v>
      </c>
      <c r="D50" s="221"/>
      <c r="E50" s="193">
        <v>564</v>
      </c>
      <c r="F50" s="158">
        <f>E50*'Прайс-лист'!I3*(1-'Прайс-лист'!$E$3)</f>
        <v>14438.400000000001</v>
      </c>
      <c r="G50" s="160">
        <v>0</v>
      </c>
      <c r="H50" s="159">
        <f t="shared" si="1"/>
        <v>0</v>
      </c>
    </row>
    <row r="51" spans="1:8" ht="15.75" customHeight="1" outlineLevel="1">
      <c r="A51" s="140"/>
      <c r="B51" s="228">
        <v>2883</v>
      </c>
      <c r="C51" s="162" t="s">
        <v>500</v>
      </c>
      <c r="D51" s="221"/>
      <c r="E51" s="193">
        <v>96</v>
      </c>
      <c r="F51" s="158">
        <f>E51*'Прайс-лист'!I3*(1-'Прайс-лист'!$E$3)</f>
        <v>2457.6000000000004</v>
      </c>
      <c r="G51" s="160">
        <v>0</v>
      </c>
      <c r="H51" s="159">
        <f t="shared" si="1"/>
        <v>0</v>
      </c>
    </row>
    <row r="52" spans="1:8" ht="15.75" customHeight="1" outlineLevel="1">
      <c r="A52" s="140"/>
      <c r="B52" s="228">
        <v>2884</v>
      </c>
      <c r="C52" s="162" t="s">
        <v>501</v>
      </c>
      <c r="D52" s="221"/>
      <c r="E52" s="193">
        <v>96</v>
      </c>
      <c r="F52" s="158">
        <f>E52*'Прайс-лист'!I3*(1-'Прайс-лист'!$E$3)</f>
        <v>2457.6000000000004</v>
      </c>
      <c r="G52" s="160">
        <v>0</v>
      </c>
      <c r="H52" s="159">
        <f t="shared" si="1"/>
        <v>0</v>
      </c>
    </row>
    <row r="53" spans="1:8" ht="15.75" customHeight="1" outlineLevel="1">
      <c r="A53" s="140"/>
      <c r="B53" s="228">
        <v>2392</v>
      </c>
      <c r="C53" s="162" t="s">
        <v>466</v>
      </c>
      <c r="D53" s="221"/>
      <c r="E53" s="193">
        <v>655</v>
      </c>
      <c r="F53" s="158">
        <f>E53*'Прайс-лист'!I3*(1-'Прайс-лист'!$E$3)</f>
        <v>16768</v>
      </c>
      <c r="G53" s="160">
        <v>0</v>
      </c>
      <c r="H53" s="159">
        <f t="shared" si="1"/>
        <v>0</v>
      </c>
    </row>
    <row r="54" spans="1:8" ht="15.75" customHeight="1" outlineLevel="1">
      <c r="A54" s="140"/>
      <c r="B54" s="228">
        <v>2397</v>
      </c>
      <c r="C54" s="162" t="s">
        <v>497</v>
      </c>
      <c r="D54" s="221"/>
      <c r="E54" s="193">
        <v>926</v>
      </c>
      <c r="F54" s="158">
        <f>E54*'Прайс-лист'!I3*(1-'Прайс-лист'!$E$3)</f>
        <v>23705.600000000002</v>
      </c>
      <c r="G54" s="160">
        <v>0</v>
      </c>
      <c r="H54" s="159">
        <f t="shared" si="1"/>
        <v>0</v>
      </c>
    </row>
    <row r="55" spans="1:8" ht="15.75" customHeight="1">
      <c r="B55" s="3"/>
      <c r="C55" s="229"/>
      <c r="D55" s="229"/>
      <c r="E55" s="1"/>
      <c r="F55" s="1"/>
      <c r="G55" s="15" t="s">
        <v>417</v>
      </c>
      <c r="H55" s="72">
        <f>SUM(H26:H54)</f>
        <v>165913.60000000001</v>
      </c>
    </row>
  </sheetData>
  <sortState ref="A39:J54">
    <sortCondition ref="A39"/>
  </sortState>
  <mergeCells count="24">
    <mergeCell ref="F16:H16"/>
    <mergeCell ref="F22:H22"/>
    <mergeCell ref="F23:H23"/>
    <mergeCell ref="F17:H17"/>
    <mergeCell ref="F18:H18"/>
    <mergeCell ref="F19:H19"/>
    <mergeCell ref="F20:H20"/>
    <mergeCell ref="F21:H21"/>
    <mergeCell ref="R2:S2"/>
    <mergeCell ref="B2:H2"/>
    <mergeCell ref="B3:H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2:S57"/>
  <sheetViews>
    <sheetView showGridLines="0" zoomScaleNormal="100" workbookViewId="0">
      <pane ySplit="2" topLeftCell="A24" activePane="bottomLeft" state="frozen"/>
      <selection pane="bottomLeft" activeCell="AC38" sqref="AC3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52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42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94"/>
      <c r="F4" s="337">
        <v>420</v>
      </c>
      <c r="G4" s="337"/>
      <c r="H4" s="337"/>
    </row>
    <row r="5" spans="2:19" ht="15.75" hidden="1" customHeight="1" outlineLevel="1">
      <c r="B5" s="145"/>
      <c r="C5" s="146" t="s">
        <v>349</v>
      </c>
      <c r="D5" s="146"/>
      <c r="E5" s="194"/>
      <c r="F5" s="337">
        <v>310</v>
      </c>
      <c r="G5" s="337"/>
      <c r="H5" s="337"/>
    </row>
    <row r="6" spans="2:19" ht="15.75" hidden="1" customHeight="1" outlineLevel="1">
      <c r="B6" s="145"/>
      <c r="C6" s="146" t="s">
        <v>6</v>
      </c>
      <c r="D6" s="146"/>
      <c r="E6" s="194"/>
      <c r="F6" s="337">
        <v>195</v>
      </c>
      <c r="G6" s="337"/>
      <c r="H6" s="337"/>
    </row>
    <row r="7" spans="2:19" ht="15.75" hidden="1" customHeight="1" outlineLevel="1">
      <c r="B7" s="145"/>
      <c r="C7" s="146" t="s">
        <v>350</v>
      </c>
      <c r="D7" s="146"/>
      <c r="E7" s="194"/>
      <c r="F7" s="337">
        <v>101</v>
      </c>
      <c r="G7" s="337"/>
      <c r="H7" s="337"/>
    </row>
    <row r="8" spans="2:19" ht="15.75" hidden="1" customHeight="1" outlineLevel="1">
      <c r="B8" s="145"/>
      <c r="C8" s="146" t="s">
        <v>351</v>
      </c>
      <c r="D8" s="146"/>
      <c r="E8" s="194"/>
      <c r="F8" s="337">
        <v>46</v>
      </c>
      <c r="G8" s="337"/>
      <c r="H8" s="337"/>
    </row>
    <row r="9" spans="2:19" ht="15.75" hidden="1" customHeight="1" outlineLevel="1">
      <c r="B9" s="145"/>
      <c r="C9" s="146" t="s">
        <v>352</v>
      </c>
      <c r="D9" s="146"/>
      <c r="E9" s="194"/>
      <c r="F9" s="337">
        <v>145</v>
      </c>
      <c r="G9" s="337"/>
      <c r="H9" s="337"/>
    </row>
    <row r="10" spans="2:19" ht="15.75" hidden="1" customHeight="1" outlineLevel="1">
      <c r="B10" s="145"/>
      <c r="C10" s="146" t="s">
        <v>353</v>
      </c>
      <c r="D10" s="146"/>
      <c r="E10" s="194"/>
      <c r="F10" s="337">
        <v>700</v>
      </c>
      <c r="G10" s="337"/>
      <c r="H10" s="337"/>
    </row>
    <row r="11" spans="2:19" ht="15.75" hidden="1" customHeight="1" outlineLevel="1">
      <c r="B11" s="145"/>
      <c r="C11" s="146" t="s">
        <v>354</v>
      </c>
      <c r="D11" s="146"/>
      <c r="E11" s="194"/>
      <c r="F11" s="337">
        <v>6</v>
      </c>
      <c r="G11" s="337"/>
      <c r="H11" s="337"/>
    </row>
    <row r="12" spans="2:19" ht="15.75" hidden="1" customHeight="1" outlineLevel="1">
      <c r="B12" s="145"/>
      <c r="C12" s="146" t="s">
        <v>355</v>
      </c>
      <c r="D12" s="146"/>
      <c r="E12" s="194"/>
      <c r="F12" s="337">
        <v>3</v>
      </c>
      <c r="G12" s="337"/>
      <c r="H12" s="337"/>
    </row>
    <row r="13" spans="2:19" ht="15.75" hidden="1" customHeight="1" outlineLevel="1">
      <c r="B13" s="145"/>
      <c r="C13" s="146" t="s">
        <v>356</v>
      </c>
      <c r="D13" s="146"/>
      <c r="E13" s="194"/>
      <c r="F13" s="337">
        <v>40</v>
      </c>
      <c r="G13" s="337"/>
      <c r="H13" s="337"/>
    </row>
    <row r="14" spans="2:19" ht="15.75" hidden="1" customHeight="1" outlineLevel="1">
      <c r="B14" s="145"/>
      <c r="C14" s="146" t="s">
        <v>357</v>
      </c>
      <c r="D14" s="146"/>
      <c r="E14" s="194"/>
      <c r="F14" s="337">
        <v>50</v>
      </c>
      <c r="G14" s="337"/>
      <c r="H14" s="337"/>
    </row>
    <row r="15" spans="2:19" ht="15.75" hidden="1" customHeight="1" outlineLevel="1">
      <c r="B15" s="145"/>
      <c r="C15" s="146" t="s">
        <v>358</v>
      </c>
      <c r="D15" s="146"/>
      <c r="E15" s="194"/>
      <c r="F15" s="337">
        <v>115</v>
      </c>
      <c r="G15" s="337"/>
      <c r="H15" s="337"/>
    </row>
    <row r="16" spans="2:19" ht="15.75" hidden="1" customHeight="1" outlineLevel="1">
      <c r="B16" s="145"/>
      <c r="C16" s="146" t="s">
        <v>359</v>
      </c>
      <c r="D16" s="146"/>
      <c r="E16" s="194"/>
      <c r="F16" s="337" t="s">
        <v>21</v>
      </c>
      <c r="G16" s="337"/>
      <c r="H16" s="337"/>
    </row>
    <row r="17" spans="2:17" ht="15.75" hidden="1" customHeight="1" outlineLevel="1">
      <c r="B17" s="145"/>
      <c r="C17" s="146" t="s">
        <v>360</v>
      </c>
      <c r="D17" s="146"/>
      <c r="E17" s="194"/>
      <c r="F17" s="337" t="s">
        <v>22</v>
      </c>
      <c r="G17" s="337"/>
      <c r="H17" s="337"/>
    </row>
    <row r="18" spans="2:17" ht="15.75" hidden="1" customHeight="1" outlineLevel="1">
      <c r="B18" s="145"/>
      <c r="C18" s="146" t="s">
        <v>8</v>
      </c>
      <c r="D18" s="146"/>
      <c r="E18" s="194"/>
      <c r="F18" s="337" t="s">
        <v>9</v>
      </c>
      <c r="G18" s="337"/>
      <c r="H18" s="337"/>
    </row>
    <row r="19" spans="2:17" ht="15.75" hidden="1" customHeight="1" outlineLevel="1">
      <c r="B19" s="145"/>
      <c r="C19" s="146" t="s">
        <v>361</v>
      </c>
      <c r="D19" s="146"/>
      <c r="E19" s="194"/>
      <c r="F19" s="337" t="s">
        <v>18</v>
      </c>
      <c r="G19" s="337"/>
      <c r="H19" s="337"/>
    </row>
    <row r="20" spans="2:17" ht="15.75" hidden="1" customHeight="1" outlineLevel="1">
      <c r="B20" s="145"/>
      <c r="C20" s="146" t="s">
        <v>362</v>
      </c>
      <c r="D20" s="146"/>
      <c r="E20" s="194"/>
      <c r="F20" s="337" t="s">
        <v>26</v>
      </c>
      <c r="G20" s="337"/>
      <c r="H20" s="337"/>
    </row>
    <row r="21" spans="2:17" ht="15.75" hidden="1" customHeight="1" outlineLevel="1">
      <c r="B21" s="145"/>
      <c r="C21" s="146" t="s">
        <v>363</v>
      </c>
      <c r="D21" s="146"/>
      <c r="E21" s="194"/>
      <c r="F21" s="337" t="s">
        <v>81</v>
      </c>
      <c r="G21" s="337"/>
      <c r="H21" s="337"/>
    </row>
    <row r="22" spans="2:17" ht="15.75" hidden="1" customHeight="1" outlineLevel="1">
      <c r="B22" s="145"/>
      <c r="C22" s="146" t="s">
        <v>364</v>
      </c>
      <c r="D22" s="146"/>
      <c r="E22" s="194"/>
      <c r="F22" s="337" t="s">
        <v>82</v>
      </c>
      <c r="G22" s="337"/>
      <c r="H22" s="337"/>
    </row>
    <row r="23" spans="2:17" ht="15.75" hidden="1" customHeight="1" outlineLevel="1">
      <c r="B23" s="145"/>
      <c r="C23" s="146" t="s">
        <v>365</v>
      </c>
      <c r="D23" s="146"/>
      <c r="E23" s="194"/>
      <c r="F23" s="337">
        <v>209</v>
      </c>
      <c r="G23" s="337"/>
      <c r="H23" s="337"/>
    </row>
    <row r="24" spans="2:17" ht="15.75" customHeight="1" collapsed="1">
      <c r="B24" s="45"/>
      <c r="C24" s="48"/>
      <c r="D24" s="48"/>
      <c r="E24" s="196"/>
      <c r="F24" s="48"/>
      <c r="G24" s="48"/>
      <c r="H24" s="47"/>
    </row>
    <row r="25" spans="2:17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7" ht="15.75" customHeight="1" outlineLevel="1">
      <c r="B26" s="228">
        <v>1142</v>
      </c>
      <c r="C26" s="221" t="s">
        <v>61</v>
      </c>
      <c r="D26" s="221"/>
      <c r="E26" s="184">
        <v>5387</v>
      </c>
      <c r="F26" s="158">
        <f>E26*'Прайс-лист'!I3*(1-'Прайс-лист'!$E$3)</f>
        <v>137907.20000000001</v>
      </c>
      <c r="G26" s="228"/>
      <c r="H26" s="159">
        <f>F26</f>
        <v>137907.20000000001</v>
      </c>
    </row>
    <row r="27" spans="2:17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7" ht="291.75" hidden="1" customHeight="1" outlineLevel="2">
      <c r="B28" s="161"/>
      <c r="C28" s="341" t="s">
        <v>553</v>
      </c>
      <c r="D28" s="341"/>
      <c r="E28" s="341"/>
      <c r="F28" s="341"/>
      <c r="G28" s="341"/>
      <c r="H28" s="341"/>
    </row>
    <row r="29" spans="2:17" ht="15.75" customHeight="1" outlineLevel="1" collapsed="1">
      <c r="C29" s="248" t="s">
        <v>368</v>
      </c>
      <c r="D29" s="15"/>
      <c r="E29" s="15"/>
      <c r="F29" s="15"/>
      <c r="G29" s="15"/>
      <c r="H29" s="161"/>
    </row>
    <row r="30" spans="2:17" ht="15.75" customHeight="1" outlineLevel="1">
      <c r="B30" s="228">
        <v>2475</v>
      </c>
      <c r="C30" s="162" t="s">
        <v>369</v>
      </c>
      <c r="D30" s="250" t="s">
        <v>610</v>
      </c>
      <c r="E30" s="158">
        <v>366</v>
      </c>
      <c r="F30" s="158">
        <f>E30*'Прайс-лист'!I3*(1-'Прайс-лист'!$E$3)</f>
        <v>9369.6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</row>
    <row r="31" spans="2:17" ht="15.75" customHeight="1" outlineLevel="1">
      <c r="B31" s="192"/>
      <c r="C31" s="146" t="s">
        <v>461</v>
      </c>
      <c r="D31" s="252" t="s">
        <v>610</v>
      </c>
      <c r="E31" s="158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7" si="0">F31*G31</f>
        <v>0</v>
      </c>
      <c r="J31" s="237" t="s">
        <v>204</v>
      </c>
      <c r="K31" s="69" t="s">
        <v>293</v>
      </c>
      <c r="L31" s="236" t="s">
        <v>206</v>
      </c>
      <c r="M31" s="69" t="s">
        <v>347</v>
      </c>
      <c r="N31" s="69" t="s">
        <v>285</v>
      </c>
      <c r="O31" s="238" t="s">
        <v>259</v>
      </c>
      <c r="P31" s="238" t="s">
        <v>263</v>
      </c>
      <c r="Q31" s="69" t="s">
        <v>243</v>
      </c>
    </row>
    <row r="32" spans="2:17" ht="15.75" customHeight="1" outlineLevel="1">
      <c r="B32" s="228">
        <v>2126</v>
      </c>
      <c r="C32" s="146" t="s">
        <v>462</v>
      </c>
      <c r="D32" s="252" t="s">
        <v>610</v>
      </c>
      <c r="E32" s="158">
        <v>143</v>
      </c>
      <c r="F32" s="158">
        <f>E32*'Прайс-лист'!I3*(1-'Прайс-лист'!$E$3)</f>
        <v>3660.8</v>
      </c>
      <c r="G32" s="160">
        <v>0</v>
      </c>
      <c r="H32" s="158">
        <f>F32*G32</f>
        <v>0</v>
      </c>
      <c r="J32" s="237" t="s">
        <v>230</v>
      </c>
      <c r="K32" s="236" t="s">
        <v>290</v>
      </c>
      <c r="L32" s="237" t="s">
        <v>204</v>
      </c>
      <c r="M32" s="237" t="s">
        <v>283</v>
      </c>
      <c r="N32" s="237" t="s">
        <v>286</v>
      </c>
      <c r="O32" s="238" t="s">
        <v>260</v>
      </c>
      <c r="P32" s="238" t="s">
        <v>264</v>
      </c>
      <c r="Q32" s="236" t="s">
        <v>242</v>
      </c>
    </row>
    <row r="33" spans="1:17" ht="15.75" customHeight="1" outlineLevel="1">
      <c r="B33" s="228"/>
      <c r="C33" s="146" t="s">
        <v>463</v>
      </c>
      <c r="D33" s="252" t="s">
        <v>610</v>
      </c>
      <c r="E33" s="158">
        <v>2177</v>
      </c>
      <c r="F33" s="158">
        <f>E33*'Прайс-лист'!I3*(1-'Прайс-лист'!$E$3)</f>
        <v>55731.200000000004</v>
      </c>
      <c r="G33" s="160">
        <v>0</v>
      </c>
      <c r="H33" s="159">
        <f>F33*G33</f>
        <v>0</v>
      </c>
      <c r="J33" s="237" t="s">
        <v>229</v>
      </c>
      <c r="K33" s="257" t="s">
        <v>291</v>
      </c>
      <c r="L33" s="258"/>
      <c r="M33" s="237" t="s">
        <v>284</v>
      </c>
      <c r="N33" s="237" t="s">
        <v>287</v>
      </c>
      <c r="O33" s="240"/>
      <c r="P33" s="238" t="s">
        <v>265</v>
      </c>
    </row>
    <row r="34" spans="1:17" ht="15.75" customHeight="1" outlineLevel="1">
      <c r="B34" s="228"/>
      <c r="C34" s="146" t="s">
        <v>419</v>
      </c>
      <c r="D34" s="252" t="s">
        <v>610</v>
      </c>
      <c r="E34" s="158">
        <v>2960</v>
      </c>
      <c r="F34" s="158">
        <f>E34*'Прайс-лист'!I3*(1-'Прайс-лист'!$E$3)</f>
        <v>75776</v>
      </c>
      <c r="G34" s="160">
        <v>0</v>
      </c>
      <c r="H34" s="159">
        <f>F34*G34</f>
        <v>0</v>
      </c>
      <c r="J34" s="69" t="s">
        <v>205</v>
      </c>
      <c r="K34" s="258" t="s">
        <v>295</v>
      </c>
      <c r="L34" s="257"/>
      <c r="M34" s="257"/>
      <c r="N34" s="257"/>
      <c r="O34" s="237"/>
      <c r="P34" s="238" t="s">
        <v>266</v>
      </c>
      <c r="Q34" s="237"/>
    </row>
    <row r="35" spans="1:17" ht="15.75" customHeight="1" outlineLevel="1">
      <c r="B35" s="228">
        <v>2004</v>
      </c>
      <c r="C35" s="146" t="s">
        <v>372</v>
      </c>
      <c r="D35" s="252" t="s">
        <v>610</v>
      </c>
      <c r="E35" s="158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 t="s">
        <v>211</v>
      </c>
      <c r="L35" s="257"/>
      <c r="M35" s="257"/>
      <c r="N35" s="257"/>
      <c r="P35" s="238" t="s">
        <v>267</v>
      </c>
      <c r="Q35" s="69"/>
    </row>
    <row r="36" spans="1:17" ht="15.75" customHeight="1" outlineLevel="1">
      <c r="B36" s="228">
        <v>3052</v>
      </c>
      <c r="C36" s="162" t="s">
        <v>373</v>
      </c>
      <c r="D36" s="252" t="s">
        <v>610</v>
      </c>
      <c r="E36" s="158">
        <v>95</v>
      </c>
      <c r="F36" s="158">
        <f>E36*'Прайс-лист'!I3*(1-'Прайс-лист'!$E$3)</f>
        <v>2432</v>
      </c>
      <c r="G36" s="160">
        <v>0</v>
      </c>
      <c r="H36" s="159">
        <f t="shared" si="0"/>
        <v>0</v>
      </c>
      <c r="J36" s="69"/>
      <c r="K36" s="259" t="s">
        <v>294</v>
      </c>
      <c r="L36" s="69"/>
      <c r="M36" s="69"/>
      <c r="N36" s="69"/>
      <c r="P36" s="238"/>
      <c r="Q36" s="69"/>
    </row>
    <row r="37" spans="1:17" ht="15.75" customHeight="1" outlineLevel="1">
      <c r="B37" s="227" t="s">
        <v>239</v>
      </c>
      <c r="C37" s="167" t="s">
        <v>486</v>
      </c>
      <c r="D37" s="252" t="s">
        <v>610</v>
      </c>
      <c r="E37" s="158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</row>
    <row r="38" spans="1:17" ht="15.75" customHeight="1" outlineLevel="1">
      <c r="B38" s="228">
        <v>2142</v>
      </c>
      <c r="C38" s="146" t="s">
        <v>502</v>
      </c>
      <c r="D38" s="221"/>
      <c r="E38" s="158">
        <v>23</v>
      </c>
      <c r="F38" s="158">
        <f>E38*'Прайс-лист'!I3*(1-'Прайс-лист'!$E$3)</f>
        <v>588.80000000000007</v>
      </c>
      <c r="G38" s="160">
        <v>0</v>
      </c>
      <c r="H38" s="159">
        <f>F38*G38</f>
        <v>0</v>
      </c>
    </row>
    <row r="39" spans="1:17" ht="15.75" customHeight="1" outlineLevel="1">
      <c r="C39" s="249" t="s">
        <v>376</v>
      </c>
      <c r="D39" s="174"/>
      <c r="E39" s="174"/>
      <c r="F39" s="174"/>
      <c r="G39" s="174"/>
      <c r="H39" s="174"/>
    </row>
    <row r="40" spans="1:17" ht="15.75" customHeight="1" outlineLevel="1">
      <c r="A40" s="140"/>
      <c r="B40" s="228">
        <v>4144</v>
      </c>
      <c r="C40" s="162" t="s">
        <v>487</v>
      </c>
      <c r="D40" s="164"/>
      <c r="E40" s="195">
        <v>23</v>
      </c>
      <c r="F40" s="158">
        <f>E40*'Прайс-лист'!I3*(1-'Прайс-лист'!$E$3)</f>
        <v>588.80000000000007</v>
      </c>
      <c r="G40" s="160">
        <v>0</v>
      </c>
      <c r="H40" s="159">
        <f t="shared" ref="H40:H50" si="1">F40*G40</f>
        <v>0</v>
      </c>
    </row>
    <row r="41" spans="1:17" ht="15.75" customHeight="1" outlineLevel="1">
      <c r="A41" s="140"/>
      <c r="B41" s="228">
        <v>2414</v>
      </c>
      <c r="C41" s="162" t="s">
        <v>498</v>
      </c>
      <c r="D41" s="221"/>
      <c r="E41" s="195">
        <v>231</v>
      </c>
      <c r="F41" s="158">
        <f>E41*'Прайс-лист'!I3*(1-'Прайс-лист'!$E$3)</f>
        <v>5913.6</v>
      </c>
      <c r="G41" s="160">
        <v>0</v>
      </c>
      <c r="H41" s="159">
        <f t="shared" si="1"/>
        <v>0</v>
      </c>
    </row>
    <row r="42" spans="1:17" ht="15.75" customHeight="1" outlineLevel="1">
      <c r="A42" s="140"/>
      <c r="B42" s="228">
        <v>2328</v>
      </c>
      <c r="C42" s="246" t="s">
        <v>427</v>
      </c>
      <c r="D42" s="221"/>
      <c r="E42" s="193">
        <v>282</v>
      </c>
      <c r="F42" s="158">
        <f>E42*'Прайс-лист'!I3*(1-'Прайс-лист'!$E$3)</f>
        <v>7219.2000000000007</v>
      </c>
      <c r="G42" s="160">
        <v>0</v>
      </c>
      <c r="H42" s="159">
        <f>F42*G42</f>
        <v>0</v>
      </c>
    </row>
    <row r="43" spans="1:17" ht="15.75" customHeight="1" outlineLevel="1">
      <c r="A43" s="140"/>
      <c r="B43" s="225">
        <v>305301</v>
      </c>
      <c r="C43" s="246" t="s">
        <v>428</v>
      </c>
      <c r="D43" s="221"/>
      <c r="E43" s="158">
        <v>26</v>
      </c>
      <c r="F43" s="158">
        <f>E43*'Прайс-лист'!I3*(1-'Прайс-лист'!$E$3)</f>
        <v>665.6</v>
      </c>
      <c r="G43" s="225">
        <f>IF(G36*G42,1,0)</f>
        <v>0</v>
      </c>
      <c r="H43" s="159">
        <f>F43*G43</f>
        <v>0</v>
      </c>
    </row>
    <row r="44" spans="1:17" ht="15.75" customHeight="1" outlineLevel="1">
      <c r="A44" s="140"/>
      <c r="B44" s="225">
        <v>2509</v>
      </c>
      <c r="C44" s="162" t="s">
        <v>499</v>
      </c>
      <c r="D44" s="221"/>
      <c r="E44" s="195">
        <v>716</v>
      </c>
      <c r="F44" s="158">
        <f>E44*'Прайс-лист'!I3*(1-'Прайс-лист'!$E$3)</f>
        <v>18329.600000000002</v>
      </c>
      <c r="G44" s="160">
        <v>0</v>
      </c>
      <c r="H44" s="159">
        <f t="shared" si="1"/>
        <v>0</v>
      </c>
    </row>
    <row r="45" spans="1:17" ht="15.75" customHeight="1" outlineLevel="1">
      <c r="A45" s="140"/>
      <c r="B45" s="225">
        <v>2702</v>
      </c>
      <c r="C45" s="246" t="s">
        <v>490</v>
      </c>
      <c r="D45" s="221"/>
      <c r="E45" s="195">
        <v>590</v>
      </c>
      <c r="F45" s="158">
        <f>E45*'Прайс-лист'!I3*(1-'Прайс-лист'!$E$3)</f>
        <v>15104</v>
      </c>
      <c r="G45" s="160">
        <v>0</v>
      </c>
      <c r="H45" s="159">
        <f t="shared" si="1"/>
        <v>0</v>
      </c>
    </row>
    <row r="46" spans="1:17" ht="15.75" customHeight="1" outlineLevel="1">
      <c r="A46" s="140"/>
      <c r="B46" s="223">
        <v>2701</v>
      </c>
      <c r="C46" s="246" t="s">
        <v>491</v>
      </c>
      <c r="D46" s="221"/>
      <c r="E46" s="195">
        <v>528</v>
      </c>
      <c r="F46" s="158">
        <f>E46*'Прайс-лист'!I3*(1-'Прайс-лист'!$E$3)</f>
        <v>13516.800000000001</v>
      </c>
      <c r="G46" s="160">
        <v>0</v>
      </c>
      <c r="H46" s="159">
        <f t="shared" si="1"/>
        <v>0</v>
      </c>
    </row>
    <row r="47" spans="1:17" ht="15.75" customHeight="1" outlineLevel="1">
      <c r="A47" s="140"/>
      <c r="B47" s="225">
        <v>2421</v>
      </c>
      <c r="C47" s="162" t="s">
        <v>493</v>
      </c>
      <c r="D47" s="221"/>
      <c r="E47" s="195">
        <v>468</v>
      </c>
      <c r="F47" s="158">
        <f>E47*'Прайс-лист'!I3*(1-'Прайс-лист'!$E$3)</f>
        <v>11980.800000000001</v>
      </c>
      <c r="G47" s="160">
        <v>0</v>
      </c>
      <c r="H47" s="159">
        <f t="shared" si="1"/>
        <v>0</v>
      </c>
    </row>
    <row r="48" spans="1:17" ht="15.75" customHeight="1" outlineLevel="1">
      <c r="A48" s="140"/>
      <c r="B48" s="225">
        <v>2941</v>
      </c>
      <c r="C48" s="246" t="s">
        <v>394</v>
      </c>
      <c r="D48" s="221"/>
      <c r="E48" s="195">
        <v>141</v>
      </c>
      <c r="F48" s="158">
        <f>E48*'Прайс-лист'!I3*(1-'Прайс-лист'!$E$3)</f>
        <v>3609.6000000000004</v>
      </c>
      <c r="G48" s="160">
        <v>0</v>
      </c>
      <c r="H48" s="159">
        <f t="shared" si="1"/>
        <v>0</v>
      </c>
    </row>
    <row r="49" spans="1:8" ht="15.75" customHeight="1" outlineLevel="1">
      <c r="A49" s="140"/>
      <c r="B49" s="225">
        <v>2942</v>
      </c>
      <c r="C49" s="246" t="s">
        <v>434</v>
      </c>
      <c r="D49" s="221"/>
      <c r="E49" s="195">
        <v>175</v>
      </c>
      <c r="F49" s="158">
        <f>E49*'Прайс-лист'!I3*(1-'Прайс-лист'!$E$3)</f>
        <v>4480</v>
      </c>
      <c r="G49" s="160">
        <v>0</v>
      </c>
      <c r="H49" s="159">
        <f>F49*G49</f>
        <v>0</v>
      </c>
    </row>
    <row r="50" spans="1:8" ht="15.75" customHeight="1" outlineLevel="1">
      <c r="A50" s="140"/>
      <c r="B50" s="225">
        <v>2876</v>
      </c>
      <c r="C50" s="246" t="s">
        <v>395</v>
      </c>
      <c r="D50" s="221"/>
      <c r="E50" s="195">
        <v>417</v>
      </c>
      <c r="F50" s="158">
        <f>E50*'Прайс-лист'!I3*(1-'Прайс-лист'!$E$3)</f>
        <v>10675.2</v>
      </c>
      <c r="G50" s="160">
        <v>0</v>
      </c>
      <c r="H50" s="159">
        <f t="shared" si="1"/>
        <v>0</v>
      </c>
    </row>
    <row r="51" spans="1:8" ht="15.75" customHeight="1" outlineLevel="1">
      <c r="A51" s="140"/>
      <c r="B51" s="228">
        <v>287601</v>
      </c>
      <c r="C51" s="146" t="s">
        <v>494</v>
      </c>
      <c r="D51" s="221"/>
      <c r="E51" s="195">
        <v>417</v>
      </c>
      <c r="F51" s="158">
        <f>E51*'Прайс-лист'!I3*(1-'Прайс-лист'!$E$3)</f>
        <v>10675.2</v>
      </c>
      <c r="G51" s="160">
        <v>0</v>
      </c>
      <c r="H51" s="159">
        <f>F51*G51</f>
        <v>0</v>
      </c>
    </row>
    <row r="52" spans="1:8" ht="15.75" customHeight="1" outlineLevel="1">
      <c r="A52" s="140"/>
      <c r="B52" s="228">
        <v>2873</v>
      </c>
      <c r="C52" s="162" t="s">
        <v>503</v>
      </c>
      <c r="D52" s="221"/>
      <c r="E52" s="195">
        <v>86</v>
      </c>
      <c r="F52" s="158">
        <f>E52*'Прайс-лист'!I3*(1-'Прайс-лист'!$E$3)</f>
        <v>2201.6</v>
      </c>
      <c r="G52" s="160">
        <v>0</v>
      </c>
      <c r="H52" s="159">
        <f>F52*G52</f>
        <v>0</v>
      </c>
    </row>
    <row r="53" spans="1:8" ht="15.75" customHeight="1" outlineLevel="1">
      <c r="A53" s="140"/>
      <c r="B53" s="228">
        <v>2874</v>
      </c>
      <c r="C53" s="162" t="s">
        <v>504</v>
      </c>
      <c r="D53" s="221"/>
      <c r="E53" s="195">
        <v>82</v>
      </c>
      <c r="F53" s="158">
        <f>E53*'Прайс-лист'!I3*(1-'Прайс-лист'!$E$3)</f>
        <v>2099.2000000000003</v>
      </c>
      <c r="G53" s="160">
        <v>0</v>
      </c>
      <c r="H53" s="159">
        <f>F53*G53</f>
        <v>0</v>
      </c>
    </row>
    <row r="54" spans="1:8" ht="15.75" customHeight="1" outlineLevel="1">
      <c r="A54" s="140"/>
      <c r="B54" s="228">
        <v>2391</v>
      </c>
      <c r="C54" s="162" t="s">
        <v>472</v>
      </c>
      <c r="D54" s="221"/>
      <c r="E54" s="195">
        <v>530</v>
      </c>
      <c r="F54" s="158">
        <f>E54*'Прайс-лист'!I3*(1-'Прайс-лист'!$E$3)</f>
        <v>13568</v>
      </c>
      <c r="G54" s="160">
        <v>0</v>
      </c>
      <c r="H54" s="159">
        <f>F54*G54</f>
        <v>0</v>
      </c>
    </row>
    <row r="55" spans="1:8" ht="15.75" customHeight="1" outlineLevel="1">
      <c r="A55" s="140"/>
      <c r="B55" s="228">
        <v>2396</v>
      </c>
      <c r="C55" s="162" t="s">
        <v>473</v>
      </c>
      <c r="D55" s="221"/>
      <c r="E55" s="195">
        <v>710</v>
      </c>
      <c r="F55" s="158">
        <f>E55*'Прайс-лист'!I3*(1-'Прайс-лист'!$E$3)</f>
        <v>18176</v>
      </c>
      <c r="G55" s="160">
        <v>0</v>
      </c>
      <c r="H55" s="159">
        <f>F55*G55</f>
        <v>0</v>
      </c>
    </row>
    <row r="56" spans="1:8" ht="14.25">
      <c r="B56" s="3"/>
      <c r="C56" s="229"/>
      <c r="D56" s="229"/>
      <c r="E56" s="51"/>
      <c r="F56" s="1"/>
      <c r="G56" s="15" t="s">
        <v>417</v>
      </c>
      <c r="H56" s="72">
        <f>SUM(H26:H55)</f>
        <v>137907.20000000001</v>
      </c>
    </row>
    <row r="57" spans="1:8" ht="14.25"/>
  </sheetData>
  <sortState ref="A40:I55">
    <sortCondition ref="A40"/>
  </sortState>
  <mergeCells count="24">
    <mergeCell ref="F16:H16"/>
    <mergeCell ref="F22:H22"/>
    <mergeCell ref="F23:H23"/>
    <mergeCell ref="F17:H17"/>
    <mergeCell ref="F18:H18"/>
    <mergeCell ref="F19:H19"/>
    <mergeCell ref="F20:H20"/>
    <mergeCell ref="F21:H21"/>
    <mergeCell ref="R2:S2"/>
    <mergeCell ref="B2:H2"/>
    <mergeCell ref="B3:H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R2:S2" location="'Прайс-лист'!A1" display="на главную"/>
  </hyperlinks>
  <pageMargins left="0.23622047244094491" right="0.23622047244094491" top="0.6692913385826772" bottom="0.47244094488188981" header="0.31496062992125984" footer="0.31496062992125984"/>
  <pageSetup paperSize="9" scale="6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2:S53"/>
  <sheetViews>
    <sheetView showGridLines="0" zoomScaleNormal="100" workbookViewId="0">
      <pane ySplit="2" topLeftCell="A24" activePane="bottomLeft" state="frozen"/>
      <selection pane="bottomLeft" activeCell="AD42" sqref="AD42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52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41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94"/>
      <c r="F4" s="337">
        <v>370</v>
      </c>
      <c r="G4" s="337"/>
      <c r="H4" s="337"/>
    </row>
    <row r="5" spans="2:19" ht="15.75" hidden="1" customHeight="1" outlineLevel="1">
      <c r="B5" s="145"/>
      <c r="C5" s="146" t="s">
        <v>349</v>
      </c>
      <c r="D5" s="146"/>
      <c r="E5" s="194"/>
      <c r="F5" s="337">
        <v>270</v>
      </c>
      <c r="G5" s="337"/>
      <c r="H5" s="337"/>
    </row>
    <row r="6" spans="2:19" ht="15.75" hidden="1" customHeight="1" outlineLevel="1">
      <c r="B6" s="145"/>
      <c r="C6" s="146" t="s">
        <v>6</v>
      </c>
      <c r="D6" s="146"/>
      <c r="E6" s="194"/>
      <c r="F6" s="337">
        <v>185</v>
      </c>
      <c r="G6" s="337"/>
      <c r="H6" s="337"/>
    </row>
    <row r="7" spans="2:19" ht="15.75" hidden="1" customHeight="1" outlineLevel="1">
      <c r="B7" s="145"/>
      <c r="C7" s="146" t="s">
        <v>350</v>
      </c>
      <c r="D7" s="146"/>
      <c r="E7" s="194"/>
      <c r="F7" s="337">
        <v>93</v>
      </c>
      <c r="G7" s="337"/>
      <c r="H7" s="337"/>
    </row>
    <row r="8" spans="2:19" ht="15.75" hidden="1" customHeight="1" outlineLevel="1">
      <c r="B8" s="145"/>
      <c r="C8" s="146" t="s">
        <v>351</v>
      </c>
      <c r="D8" s="146"/>
      <c r="E8" s="194"/>
      <c r="F8" s="337">
        <v>46</v>
      </c>
      <c r="G8" s="337"/>
      <c r="H8" s="337"/>
    </row>
    <row r="9" spans="2:19" ht="15.75" hidden="1" customHeight="1" outlineLevel="1">
      <c r="B9" s="145"/>
      <c r="C9" s="146" t="s">
        <v>352</v>
      </c>
      <c r="D9" s="146"/>
      <c r="E9" s="194"/>
      <c r="F9" s="337">
        <v>124</v>
      </c>
      <c r="G9" s="337"/>
      <c r="H9" s="337"/>
    </row>
    <row r="10" spans="2:19" ht="15.75" hidden="1" customHeight="1" outlineLevel="1">
      <c r="B10" s="145"/>
      <c r="C10" s="146" t="s">
        <v>353</v>
      </c>
      <c r="D10" s="146"/>
      <c r="E10" s="194"/>
      <c r="F10" s="337">
        <v>600</v>
      </c>
      <c r="G10" s="337"/>
      <c r="H10" s="337"/>
    </row>
    <row r="11" spans="2:19" ht="15.75" hidden="1" customHeight="1" outlineLevel="1">
      <c r="B11" s="145"/>
      <c r="C11" s="146" t="s">
        <v>354</v>
      </c>
      <c r="D11" s="146"/>
      <c r="E11" s="194"/>
      <c r="F11" s="337">
        <v>5</v>
      </c>
      <c r="G11" s="337"/>
      <c r="H11" s="337"/>
    </row>
    <row r="12" spans="2:19" ht="15.75" hidden="1" customHeight="1" outlineLevel="1">
      <c r="B12" s="145"/>
      <c r="C12" s="146" t="s">
        <v>355</v>
      </c>
      <c r="D12" s="146"/>
      <c r="E12" s="194"/>
      <c r="F12" s="337">
        <v>3</v>
      </c>
      <c r="G12" s="337"/>
      <c r="H12" s="337"/>
    </row>
    <row r="13" spans="2:19" ht="15.75" hidden="1" customHeight="1" outlineLevel="1">
      <c r="B13" s="145"/>
      <c r="C13" s="146" t="s">
        <v>356</v>
      </c>
      <c r="D13" s="146"/>
      <c r="E13" s="194"/>
      <c r="F13" s="337">
        <v>25</v>
      </c>
      <c r="G13" s="337"/>
      <c r="H13" s="337"/>
    </row>
    <row r="14" spans="2:19" ht="15.75" hidden="1" customHeight="1" outlineLevel="1">
      <c r="B14" s="145"/>
      <c r="C14" s="146" t="s">
        <v>357</v>
      </c>
      <c r="D14" s="146"/>
      <c r="E14" s="194"/>
      <c r="F14" s="337">
        <v>30</v>
      </c>
      <c r="G14" s="337"/>
      <c r="H14" s="337"/>
    </row>
    <row r="15" spans="2:19" ht="15.75" hidden="1" customHeight="1" outlineLevel="1">
      <c r="B15" s="145"/>
      <c r="C15" s="146" t="s">
        <v>358</v>
      </c>
      <c r="D15" s="146"/>
      <c r="E15" s="194"/>
      <c r="F15" s="337">
        <v>80</v>
      </c>
      <c r="G15" s="337"/>
      <c r="H15" s="337"/>
    </row>
    <row r="16" spans="2:19" ht="15.75" hidden="1" customHeight="1" outlineLevel="1">
      <c r="B16" s="145"/>
      <c r="C16" s="146" t="s">
        <v>359</v>
      </c>
      <c r="D16" s="146"/>
      <c r="E16" s="194"/>
      <c r="F16" s="337">
        <v>381</v>
      </c>
      <c r="G16" s="337"/>
      <c r="H16" s="337"/>
    </row>
    <row r="17" spans="2:17" ht="15.75" hidden="1" customHeight="1" outlineLevel="1">
      <c r="B17" s="145"/>
      <c r="C17" s="146" t="s">
        <v>360</v>
      </c>
      <c r="D17" s="146"/>
      <c r="E17" s="194"/>
      <c r="F17" s="337" t="s">
        <v>22</v>
      </c>
      <c r="G17" s="337"/>
      <c r="H17" s="337"/>
    </row>
    <row r="18" spans="2:17" ht="15.75" hidden="1" customHeight="1" outlineLevel="1">
      <c r="B18" s="145"/>
      <c r="C18" s="146" t="s">
        <v>8</v>
      </c>
      <c r="D18" s="146"/>
      <c r="E18" s="194"/>
      <c r="F18" s="337" t="s">
        <v>9</v>
      </c>
      <c r="G18" s="337"/>
      <c r="H18" s="337"/>
    </row>
    <row r="19" spans="2:17" ht="15.75" hidden="1" customHeight="1" outlineLevel="1">
      <c r="B19" s="145"/>
      <c r="C19" s="146" t="s">
        <v>361</v>
      </c>
      <c r="D19" s="146"/>
      <c r="E19" s="194"/>
      <c r="F19" s="337" t="s">
        <v>18</v>
      </c>
      <c r="G19" s="337"/>
      <c r="H19" s="337"/>
    </row>
    <row r="20" spans="2:17" ht="15.75" hidden="1" customHeight="1" outlineLevel="1">
      <c r="B20" s="145"/>
      <c r="C20" s="146" t="s">
        <v>362</v>
      </c>
      <c r="D20" s="146"/>
      <c r="E20" s="194"/>
      <c r="F20" s="337" t="s">
        <v>25</v>
      </c>
      <c r="G20" s="337"/>
      <c r="H20" s="337"/>
    </row>
    <row r="21" spans="2:17" ht="15.75" hidden="1" customHeight="1" outlineLevel="1">
      <c r="B21" s="145"/>
      <c r="C21" s="146" t="s">
        <v>363</v>
      </c>
      <c r="D21" s="146"/>
      <c r="E21" s="194"/>
      <c r="F21" s="337" t="s">
        <v>81</v>
      </c>
      <c r="G21" s="337"/>
      <c r="H21" s="337"/>
    </row>
    <row r="22" spans="2:17" ht="15.75" hidden="1" customHeight="1" outlineLevel="1">
      <c r="B22" s="145"/>
      <c r="C22" s="146" t="s">
        <v>364</v>
      </c>
      <c r="D22" s="146"/>
      <c r="E22" s="194"/>
      <c r="F22" s="337" t="s">
        <v>82</v>
      </c>
      <c r="G22" s="337"/>
      <c r="H22" s="337"/>
    </row>
    <row r="23" spans="2:17" ht="15.75" hidden="1" customHeight="1" outlineLevel="1">
      <c r="B23" s="145"/>
      <c r="C23" s="146" t="s">
        <v>365</v>
      </c>
      <c r="D23" s="146"/>
      <c r="E23" s="194"/>
      <c r="F23" s="337">
        <v>185</v>
      </c>
      <c r="G23" s="337"/>
      <c r="H23" s="337"/>
    </row>
    <row r="24" spans="2:17" ht="15.75" customHeight="1" collapsed="1">
      <c r="B24" s="45"/>
      <c r="C24" s="48"/>
      <c r="D24" s="48"/>
      <c r="E24" s="196"/>
      <c r="F24" s="48"/>
      <c r="G24" s="48"/>
      <c r="H24" s="47"/>
    </row>
    <row r="25" spans="2:17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7" ht="15.75" customHeight="1" outlineLevel="1">
      <c r="B26" s="228">
        <v>1132</v>
      </c>
      <c r="C26" s="221" t="s">
        <v>61</v>
      </c>
      <c r="D26" s="221"/>
      <c r="E26" s="184">
        <v>4837</v>
      </c>
      <c r="F26" s="158">
        <f>E26*'Прайс-лист'!I3*(1-'Прайс-лист'!$E$3)</f>
        <v>123827.20000000001</v>
      </c>
      <c r="G26" s="228"/>
      <c r="H26" s="159">
        <f>F26</f>
        <v>123827.20000000001</v>
      </c>
    </row>
    <row r="27" spans="2:17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7" ht="290.25" hidden="1" customHeight="1" outlineLevel="2">
      <c r="B28" s="161"/>
      <c r="C28" s="341" t="s">
        <v>554</v>
      </c>
      <c r="D28" s="341"/>
      <c r="E28" s="341"/>
      <c r="F28" s="341"/>
      <c r="G28" s="341"/>
      <c r="H28" s="341"/>
    </row>
    <row r="29" spans="2:17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7" ht="15.75" customHeight="1" outlineLevel="1">
      <c r="B30" s="228">
        <v>2475</v>
      </c>
      <c r="C30" s="162" t="s">
        <v>369</v>
      </c>
      <c r="D30" s="250" t="s">
        <v>610</v>
      </c>
      <c r="E30" s="158">
        <v>366</v>
      </c>
      <c r="F30" s="158">
        <f>E30*'Прайс-лист'!I3*(1-'Прайс-лист'!$E$3)</f>
        <v>9369.6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</row>
    <row r="31" spans="2:17" ht="15.75" customHeight="1" outlineLevel="1">
      <c r="B31" s="192"/>
      <c r="C31" s="146" t="s">
        <v>461</v>
      </c>
      <c r="D31" s="252" t="s">
        <v>610</v>
      </c>
      <c r="E31" s="158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7" si="0">F31*G31</f>
        <v>0</v>
      </c>
      <c r="J31" s="237" t="s">
        <v>204</v>
      </c>
      <c r="K31" s="69" t="s">
        <v>293</v>
      </c>
      <c r="L31" s="236" t="s">
        <v>206</v>
      </c>
      <c r="M31" s="69" t="s">
        <v>347</v>
      </c>
      <c r="N31" s="69" t="s">
        <v>285</v>
      </c>
      <c r="O31" s="238" t="s">
        <v>259</v>
      </c>
      <c r="P31" s="238" t="s">
        <v>263</v>
      </c>
      <c r="Q31" s="69" t="s">
        <v>243</v>
      </c>
    </row>
    <row r="32" spans="2:17" ht="15.75" customHeight="1" outlineLevel="1">
      <c r="B32" s="228">
        <v>2121</v>
      </c>
      <c r="C32" s="146" t="s">
        <v>462</v>
      </c>
      <c r="D32" s="252" t="s">
        <v>610</v>
      </c>
      <c r="E32" s="158">
        <v>126</v>
      </c>
      <c r="F32" s="158">
        <f>E32*'Прайс-лист'!I3*(1-'Прайс-лист'!$E$3)</f>
        <v>3225.6000000000004</v>
      </c>
      <c r="G32" s="160">
        <v>0</v>
      </c>
      <c r="H32" s="158">
        <f>F32*G32</f>
        <v>0</v>
      </c>
      <c r="J32" s="237" t="s">
        <v>230</v>
      </c>
      <c r="K32" s="236" t="s">
        <v>290</v>
      </c>
      <c r="L32" s="237" t="s">
        <v>204</v>
      </c>
      <c r="M32" s="237" t="s">
        <v>283</v>
      </c>
      <c r="N32" s="237" t="s">
        <v>286</v>
      </c>
      <c r="O32" s="238" t="s">
        <v>260</v>
      </c>
      <c r="P32" s="238" t="s">
        <v>264</v>
      </c>
      <c r="Q32" s="236" t="s">
        <v>242</v>
      </c>
    </row>
    <row r="33" spans="1:17" ht="15.75" customHeight="1" outlineLevel="1">
      <c r="B33" s="228"/>
      <c r="C33" s="146" t="s">
        <v>463</v>
      </c>
      <c r="D33" s="252" t="s">
        <v>610</v>
      </c>
      <c r="E33" s="158">
        <v>1503</v>
      </c>
      <c r="F33" s="158">
        <f>E33*'Прайс-лист'!I3*(1-'Прайс-лист'!$E$3)</f>
        <v>38476.800000000003</v>
      </c>
      <c r="G33" s="160">
        <v>0</v>
      </c>
      <c r="H33" s="159">
        <f>F33*G33</f>
        <v>0</v>
      </c>
      <c r="J33" s="237" t="s">
        <v>229</v>
      </c>
      <c r="K33" s="257" t="s">
        <v>291</v>
      </c>
      <c r="L33" s="258"/>
      <c r="M33" s="237" t="s">
        <v>284</v>
      </c>
      <c r="N33" s="237" t="s">
        <v>287</v>
      </c>
      <c r="O33" s="240"/>
      <c r="P33" s="238" t="s">
        <v>265</v>
      </c>
    </row>
    <row r="34" spans="1:17" ht="15.75" customHeight="1" outlineLevel="1">
      <c r="B34" s="228"/>
      <c r="C34" s="146" t="s">
        <v>419</v>
      </c>
      <c r="D34" s="252" t="s">
        <v>610</v>
      </c>
      <c r="E34" s="158">
        <v>2207</v>
      </c>
      <c r="F34" s="158">
        <f>E34*'Прайс-лист'!I3*(1-'Прайс-лист'!$E$3)</f>
        <v>56499.200000000004</v>
      </c>
      <c r="G34" s="160">
        <v>0</v>
      </c>
      <c r="H34" s="159">
        <f>F34*G34</f>
        <v>0</v>
      </c>
      <c r="J34" s="69" t="s">
        <v>205</v>
      </c>
      <c r="K34" s="258" t="s">
        <v>295</v>
      </c>
      <c r="L34" s="257"/>
      <c r="M34" s="257"/>
      <c r="N34" s="257"/>
      <c r="O34" s="237"/>
      <c r="P34" s="238" t="s">
        <v>266</v>
      </c>
      <c r="Q34" s="237"/>
    </row>
    <row r="35" spans="1:17" ht="15.75" customHeight="1" outlineLevel="1">
      <c r="B35" s="228">
        <v>2004</v>
      </c>
      <c r="C35" s="146" t="s">
        <v>372</v>
      </c>
      <c r="D35" s="252" t="s">
        <v>610</v>
      </c>
      <c r="E35" s="158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 t="s">
        <v>211</v>
      </c>
      <c r="L35" s="257"/>
      <c r="M35" s="257"/>
      <c r="N35" s="257"/>
      <c r="P35" s="238" t="s">
        <v>267</v>
      </c>
      <c r="Q35" s="69"/>
    </row>
    <row r="36" spans="1:17" ht="15.75" customHeight="1" outlineLevel="1">
      <c r="B36" s="228">
        <v>3052</v>
      </c>
      <c r="C36" s="162" t="s">
        <v>373</v>
      </c>
      <c r="D36" s="252" t="s">
        <v>610</v>
      </c>
      <c r="E36" s="158">
        <v>95</v>
      </c>
      <c r="F36" s="158">
        <f>E36*'Прайс-лист'!I3*(1-'Прайс-лист'!$E$3)</f>
        <v>2432</v>
      </c>
      <c r="G36" s="160">
        <v>0</v>
      </c>
      <c r="H36" s="159">
        <f t="shared" si="0"/>
        <v>0</v>
      </c>
      <c r="J36" s="69"/>
      <c r="K36" s="259" t="s">
        <v>294</v>
      </c>
      <c r="L36" s="69"/>
      <c r="M36" s="69"/>
      <c r="N36" s="69"/>
      <c r="P36" s="238"/>
      <c r="Q36" s="69"/>
    </row>
    <row r="37" spans="1:17" ht="15.75" customHeight="1" outlineLevel="1">
      <c r="B37" s="227" t="s">
        <v>239</v>
      </c>
      <c r="C37" s="167" t="s">
        <v>486</v>
      </c>
      <c r="D37" s="252" t="s">
        <v>610</v>
      </c>
      <c r="E37" s="158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</row>
    <row r="38" spans="1:17" ht="15.75" customHeight="1" outlineLevel="1">
      <c r="C38" s="249" t="s">
        <v>376</v>
      </c>
      <c r="D38" s="174"/>
      <c r="E38" s="174"/>
      <c r="F38" s="174"/>
      <c r="G38" s="174"/>
      <c r="H38" s="174"/>
    </row>
    <row r="39" spans="1:17" ht="15.75" customHeight="1" outlineLevel="1">
      <c r="A39" s="140"/>
      <c r="B39" s="228">
        <v>4144</v>
      </c>
      <c r="C39" s="162" t="s">
        <v>487</v>
      </c>
      <c r="D39" s="164"/>
      <c r="E39" s="158">
        <v>23</v>
      </c>
      <c r="F39" s="158">
        <f>E39*'Прайс-лист'!I3*(1-'Прайс-лист'!$E$3)</f>
        <v>588.80000000000007</v>
      </c>
      <c r="G39" s="160">
        <v>0</v>
      </c>
      <c r="H39" s="159">
        <f t="shared" ref="H39:H52" si="1">F39*G39</f>
        <v>0</v>
      </c>
    </row>
    <row r="40" spans="1:17" ht="15.75" customHeight="1" outlineLevel="1">
      <c r="A40" s="140"/>
      <c r="B40" s="225">
        <v>2414</v>
      </c>
      <c r="C40" s="162" t="s">
        <v>498</v>
      </c>
      <c r="D40" s="221"/>
      <c r="E40" s="158">
        <v>231</v>
      </c>
      <c r="F40" s="158">
        <f>E40*'Прайс-лист'!I3*(1-'Прайс-лист'!$E$3)</f>
        <v>5913.6</v>
      </c>
      <c r="G40" s="160">
        <v>0</v>
      </c>
      <c r="H40" s="159">
        <f t="shared" si="1"/>
        <v>0</v>
      </c>
    </row>
    <row r="41" spans="1:17" ht="15.75" customHeight="1" outlineLevel="1">
      <c r="A41" s="140"/>
      <c r="B41" s="225">
        <v>2508</v>
      </c>
      <c r="C41" s="162" t="s">
        <v>499</v>
      </c>
      <c r="D41" s="221"/>
      <c r="E41" s="158">
        <v>626</v>
      </c>
      <c r="F41" s="158">
        <f>E41*'Прайс-лист'!I3*(1-'Прайс-лист'!$E$3)</f>
        <v>16025.6</v>
      </c>
      <c r="G41" s="160">
        <v>0</v>
      </c>
      <c r="H41" s="159">
        <f t="shared" si="1"/>
        <v>0</v>
      </c>
    </row>
    <row r="42" spans="1:17" ht="15.75" customHeight="1" outlineLevel="1">
      <c r="A42" s="140"/>
      <c r="B42" s="225">
        <v>2702</v>
      </c>
      <c r="C42" s="246" t="s">
        <v>490</v>
      </c>
      <c r="D42" s="221"/>
      <c r="E42" s="158">
        <v>590</v>
      </c>
      <c r="F42" s="158">
        <f>E42*'Прайс-лист'!I3*(1-'Прайс-лист'!$E$3)</f>
        <v>15104</v>
      </c>
      <c r="G42" s="160">
        <v>0</v>
      </c>
      <c r="H42" s="159">
        <f t="shared" si="1"/>
        <v>0</v>
      </c>
    </row>
    <row r="43" spans="1:17" ht="15.75" customHeight="1" outlineLevel="1">
      <c r="A43" s="140"/>
      <c r="B43" s="223">
        <v>2701</v>
      </c>
      <c r="C43" s="246" t="s">
        <v>491</v>
      </c>
      <c r="D43" s="221"/>
      <c r="E43" s="158">
        <v>528</v>
      </c>
      <c r="F43" s="158">
        <f>E43*'Прайс-лист'!I3*(1-'Прайс-лист'!$E$3)</f>
        <v>13516.800000000001</v>
      </c>
      <c r="G43" s="160">
        <v>0</v>
      </c>
      <c r="H43" s="159">
        <f t="shared" si="1"/>
        <v>0</v>
      </c>
    </row>
    <row r="44" spans="1:17" ht="15.75" customHeight="1" outlineLevel="1">
      <c r="A44" s="140"/>
      <c r="B44" s="225">
        <v>2421</v>
      </c>
      <c r="C44" s="162" t="s">
        <v>493</v>
      </c>
      <c r="D44" s="221"/>
      <c r="E44" s="158">
        <v>468</v>
      </c>
      <c r="F44" s="158">
        <f>E44*'Прайс-лист'!I3*(1-'Прайс-лист'!$E$3)</f>
        <v>11980.800000000001</v>
      </c>
      <c r="G44" s="160">
        <v>0</v>
      </c>
      <c r="H44" s="159">
        <f t="shared" si="1"/>
        <v>0</v>
      </c>
    </row>
    <row r="45" spans="1:17" ht="15.75" customHeight="1" outlineLevel="1">
      <c r="A45" s="140"/>
      <c r="B45" s="225">
        <v>2909</v>
      </c>
      <c r="C45" s="246" t="s">
        <v>394</v>
      </c>
      <c r="D45" s="221"/>
      <c r="E45" s="158">
        <v>124</v>
      </c>
      <c r="F45" s="158">
        <f>E45*'Прайс-лист'!I3*(1-'Прайс-лист'!$E$3)</f>
        <v>3174.4</v>
      </c>
      <c r="G45" s="160">
        <v>0</v>
      </c>
      <c r="H45" s="159">
        <f t="shared" si="1"/>
        <v>0</v>
      </c>
    </row>
    <row r="46" spans="1:17" ht="15.75" customHeight="1" outlineLevel="1">
      <c r="A46" s="140"/>
      <c r="B46" s="225">
        <v>2910</v>
      </c>
      <c r="C46" s="246" t="s">
        <v>434</v>
      </c>
      <c r="D46" s="221"/>
      <c r="E46" s="158">
        <v>154</v>
      </c>
      <c r="F46" s="158">
        <f>E46*'Прайс-лист'!I3*(1-'Прайс-лист'!$E$3)</f>
        <v>3942.4</v>
      </c>
      <c r="G46" s="160">
        <v>0</v>
      </c>
      <c r="H46" s="159">
        <f t="shared" si="1"/>
        <v>0</v>
      </c>
    </row>
    <row r="47" spans="1:17" ht="15.75" customHeight="1" outlineLevel="1">
      <c r="A47" s="140"/>
      <c r="B47" s="228">
        <v>2872</v>
      </c>
      <c r="C47" s="246" t="s">
        <v>395</v>
      </c>
      <c r="D47" s="221"/>
      <c r="E47" s="158">
        <v>292</v>
      </c>
      <c r="F47" s="158">
        <f>E47*'Прайс-лист'!I3*(1-'Прайс-лист'!$E$3)</f>
        <v>7475.2000000000007</v>
      </c>
      <c r="G47" s="160">
        <v>0</v>
      </c>
      <c r="H47" s="159">
        <f t="shared" si="1"/>
        <v>0</v>
      </c>
    </row>
    <row r="48" spans="1:17" ht="15.75" customHeight="1" outlineLevel="1">
      <c r="A48" s="140"/>
      <c r="B48" s="228">
        <v>287201</v>
      </c>
      <c r="C48" s="146" t="s">
        <v>494</v>
      </c>
      <c r="D48" s="221"/>
      <c r="E48" s="158">
        <v>292</v>
      </c>
      <c r="F48" s="158">
        <f>E48*'Прайс-лист'!I3*(1-'Прайс-лист'!$E$3)</f>
        <v>7475.2000000000007</v>
      </c>
      <c r="G48" s="160">
        <v>0</v>
      </c>
      <c r="H48" s="159">
        <f t="shared" si="1"/>
        <v>0</v>
      </c>
    </row>
    <row r="49" spans="1:8" ht="15.75" customHeight="1" outlineLevel="1">
      <c r="A49" s="140"/>
      <c r="B49" s="228">
        <v>2873</v>
      </c>
      <c r="C49" s="162" t="s">
        <v>503</v>
      </c>
      <c r="D49" s="221"/>
      <c r="E49" s="158">
        <v>86</v>
      </c>
      <c r="F49" s="158">
        <f>E49*'Прайс-лист'!I3*(1-'Прайс-лист'!$E$3)</f>
        <v>2201.6</v>
      </c>
      <c r="G49" s="160">
        <v>0</v>
      </c>
      <c r="H49" s="159">
        <f t="shared" si="1"/>
        <v>0</v>
      </c>
    </row>
    <row r="50" spans="1:8" ht="15.75" customHeight="1" outlineLevel="1">
      <c r="A50" s="140"/>
      <c r="B50" s="228">
        <v>2874</v>
      </c>
      <c r="C50" s="162" t="s">
        <v>504</v>
      </c>
      <c r="D50" s="221"/>
      <c r="E50" s="158">
        <v>82</v>
      </c>
      <c r="F50" s="158">
        <f>E50*'Прайс-лист'!I3*(1-'Прайс-лист'!$E$3)</f>
        <v>2099.2000000000003</v>
      </c>
      <c r="G50" s="160">
        <v>0</v>
      </c>
      <c r="H50" s="159">
        <f t="shared" si="1"/>
        <v>0</v>
      </c>
    </row>
    <row r="51" spans="1:8" ht="15.75" customHeight="1" outlineLevel="1">
      <c r="A51" s="140"/>
      <c r="B51" s="228">
        <v>2391</v>
      </c>
      <c r="C51" s="162" t="s">
        <v>472</v>
      </c>
      <c r="D51" s="221"/>
      <c r="E51" s="195">
        <v>530</v>
      </c>
      <c r="F51" s="158">
        <f>E51*'Прайс-лист'!I3*(1-'Прайс-лист'!$E$3)</f>
        <v>13568</v>
      </c>
      <c r="G51" s="160">
        <v>0</v>
      </c>
      <c r="H51" s="159">
        <f t="shared" si="1"/>
        <v>0</v>
      </c>
    </row>
    <row r="52" spans="1:8" ht="15.75" customHeight="1" outlineLevel="1">
      <c r="A52" s="140"/>
      <c r="B52" s="228">
        <v>2396</v>
      </c>
      <c r="C52" s="162" t="s">
        <v>473</v>
      </c>
      <c r="D52" s="221"/>
      <c r="E52" s="195">
        <v>710</v>
      </c>
      <c r="F52" s="158">
        <f>E52*'Прайс-лист'!I3*(1-'Прайс-лист'!$E$3)</f>
        <v>18176</v>
      </c>
      <c r="G52" s="160">
        <v>0</v>
      </c>
      <c r="H52" s="159">
        <f t="shared" si="1"/>
        <v>0</v>
      </c>
    </row>
    <row r="53" spans="1:8" ht="15.75" customHeight="1">
      <c r="B53" s="3"/>
      <c r="C53" s="229"/>
      <c r="D53" s="229"/>
      <c r="E53" s="51"/>
      <c r="F53" s="1"/>
      <c r="G53" s="15" t="s">
        <v>417</v>
      </c>
      <c r="H53" s="72">
        <f>SUM(H26:H52)</f>
        <v>123827.20000000001</v>
      </c>
    </row>
  </sheetData>
  <sortState ref="A39:J52">
    <sortCondition ref="A39"/>
  </sortState>
  <mergeCells count="24">
    <mergeCell ref="F21:H21"/>
    <mergeCell ref="F22:H22"/>
    <mergeCell ref="F23:H23"/>
    <mergeCell ref="F16:H16"/>
    <mergeCell ref="F17:H17"/>
    <mergeCell ref="F18:H18"/>
    <mergeCell ref="F19:H19"/>
    <mergeCell ref="F20:H20"/>
    <mergeCell ref="R2:S2"/>
    <mergeCell ref="B2:H2"/>
    <mergeCell ref="B3:H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Q48"/>
  <sheetViews>
    <sheetView showGridLines="0" topLeftCell="D1" zoomScaleNormal="100" workbookViewId="0">
      <pane ySplit="2" topLeftCell="A24" activePane="bottomLeft" state="frozen"/>
      <selection pane="bottomLeft" activeCell="N44" sqref="N44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7" customWidth="1"/>
    <col min="5" max="5" width="10.7109375" style="83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2" width="19.5703125" style="136" hidden="1" customWidth="1" outlineLevel="1"/>
    <col min="13" max="13" width="21.28515625" style="136" hidden="1" customWidth="1" outlineLevel="1"/>
    <col min="14" max="14" width="29" style="49" hidden="1" customWidth="1" outlineLevel="1"/>
    <col min="15" max="15" width="19.5703125" style="49" hidden="1" customWidth="1" outlineLevel="1"/>
    <col min="16" max="16" width="9.140625" style="136" collapsed="1"/>
    <col min="17" max="16384" width="9.140625" style="136"/>
  </cols>
  <sheetData>
    <row r="2" spans="2:17" ht="15.75" customHeight="1">
      <c r="B2" s="339" t="s">
        <v>173</v>
      </c>
      <c r="C2" s="339"/>
      <c r="D2" s="339"/>
      <c r="E2" s="339"/>
      <c r="F2" s="339"/>
      <c r="G2" s="339"/>
      <c r="H2" s="339"/>
      <c r="P2" s="338" t="s">
        <v>268</v>
      </c>
      <c r="Q2" s="338"/>
    </row>
    <row r="3" spans="2:17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7" ht="15.75" hidden="1" customHeight="1" outlineLevel="1">
      <c r="B4" s="145"/>
      <c r="C4" s="146" t="s">
        <v>348</v>
      </c>
      <c r="D4" s="146"/>
      <c r="E4" s="197"/>
      <c r="F4" s="337">
        <v>330</v>
      </c>
      <c r="G4" s="337"/>
      <c r="H4" s="337"/>
    </row>
    <row r="5" spans="2:17" ht="15.75" hidden="1" customHeight="1" outlineLevel="1">
      <c r="B5" s="145"/>
      <c r="C5" s="146" t="s">
        <v>349</v>
      </c>
      <c r="D5" s="146"/>
      <c r="E5" s="197"/>
      <c r="F5" s="337">
        <v>218</v>
      </c>
      <c r="G5" s="337"/>
      <c r="H5" s="337"/>
    </row>
    <row r="6" spans="2:17" ht="15.75" hidden="1" customHeight="1" outlineLevel="1">
      <c r="B6" s="145"/>
      <c r="C6" s="146" t="s">
        <v>6</v>
      </c>
      <c r="D6" s="146"/>
      <c r="E6" s="197"/>
      <c r="F6" s="337">
        <v>169</v>
      </c>
      <c r="G6" s="337"/>
      <c r="H6" s="337"/>
    </row>
    <row r="7" spans="2:17" ht="15.75" hidden="1" customHeight="1" outlineLevel="1">
      <c r="B7" s="145"/>
      <c r="C7" s="146" t="s">
        <v>350</v>
      </c>
      <c r="D7" s="146"/>
      <c r="E7" s="197"/>
      <c r="F7" s="337">
        <v>78</v>
      </c>
      <c r="G7" s="337"/>
      <c r="H7" s="337"/>
    </row>
    <row r="8" spans="2:17" ht="15.75" hidden="1" customHeight="1" outlineLevel="1">
      <c r="B8" s="145"/>
      <c r="C8" s="146" t="s">
        <v>351</v>
      </c>
      <c r="D8" s="146"/>
      <c r="E8" s="197"/>
      <c r="F8" s="337">
        <v>43</v>
      </c>
      <c r="G8" s="337"/>
      <c r="H8" s="337"/>
    </row>
    <row r="9" spans="2:17" ht="15.75" hidden="1" customHeight="1" outlineLevel="1">
      <c r="B9" s="145"/>
      <c r="C9" s="146" t="s">
        <v>352</v>
      </c>
      <c r="D9" s="146"/>
      <c r="E9" s="197"/>
      <c r="F9" s="337">
        <v>84.9</v>
      </c>
      <c r="G9" s="337"/>
      <c r="H9" s="337"/>
    </row>
    <row r="10" spans="2:17" ht="15.75" hidden="1" customHeight="1" outlineLevel="1">
      <c r="B10" s="145"/>
      <c r="C10" s="146" t="s">
        <v>353</v>
      </c>
      <c r="D10" s="146"/>
      <c r="E10" s="197"/>
      <c r="F10" s="337">
        <v>580</v>
      </c>
      <c r="G10" s="337"/>
      <c r="H10" s="337"/>
    </row>
    <row r="11" spans="2:17" ht="15.75" hidden="1" customHeight="1" outlineLevel="1">
      <c r="B11" s="145"/>
      <c r="C11" s="146" t="s">
        <v>354</v>
      </c>
      <c r="D11" s="146"/>
      <c r="E11" s="197"/>
      <c r="F11" s="337">
        <v>4</v>
      </c>
      <c r="G11" s="337"/>
      <c r="H11" s="337"/>
    </row>
    <row r="12" spans="2:17" ht="15.75" hidden="1" customHeight="1" outlineLevel="1">
      <c r="B12" s="145"/>
      <c r="C12" s="146" t="s">
        <v>355</v>
      </c>
      <c r="D12" s="146"/>
      <c r="E12" s="197"/>
      <c r="F12" s="337">
        <v>3</v>
      </c>
      <c r="G12" s="337"/>
      <c r="H12" s="337"/>
    </row>
    <row r="13" spans="2:17" ht="15.75" hidden="1" customHeight="1" outlineLevel="1">
      <c r="B13" s="145"/>
      <c r="C13" s="146" t="s">
        <v>356</v>
      </c>
      <c r="D13" s="146"/>
      <c r="E13" s="197"/>
      <c r="F13" s="337">
        <v>20</v>
      </c>
      <c r="G13" s="337"/>
      <c r="H13" s="337"/>
    </row>
    <row r="14" spans="2:17" ht="15.75" hidden="1" customHeight="1" outlineLevel="1">
      <c r="B14" s="145"/>
      <c r="C14" s="146" t="s">
        <v>357</v>
      </c>
      <c r="D14" s="146"/>
      <c r="E14" s="197"/>
      <c r="F14" s="337">
        <v>25</v>
      </c>
      <c r="G14" s="337"/>
      <c r="H14" s="337"/>
    </row>
    <row r="15" spans="2:17" ht="15.75" hidden="1" customHeight="1" outlineLevel="1">
      <c r="B15" s="145"/>
      <c r="C15" s="146" t="s">
        <v>358</v>
      </c>
      <c r="D15" s="146"/>
      <c r="E15" s="197"/>
      <c r="F15" s="337">
        <v>60</v>
      </c>
      <c r="G15" s="337"/>
      <c r="H15" s="337"/>
    </row>
    <row r="16" spans="2:17" ht="15.75" hidden="1" customHeight="1" outlineLevel="1">
      <c r="B16" s="145"/>
      <c r="C16" s="146" t="s">
        <v>359</v>
      </c>
      <c r="D16" s="146"/>
      <c r="E16" s="197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97"/>
      <c r="F17" s="337" t="s">
        <v>17</v>
      </c>
      <c r="G17" s="337"/>
      <c r="H17" s="337"/>
    </row>
    <row r="18" spans="2:15" ht="15.75" hidden="1" customHeight="1" outlineLevel="1">
      <c r="B18" s="145"/>
      <c r="C18" s="146" t="s">
        <v>8</v>
      </c>
      <c r="D18" s="146"/>
      <c r="E18" s="197"/>
      <c r="F18" s="337" t="s">
        <v>9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97"/>
      <c r="F19" s="337" t="s">
        <v>18</v>
      </c>
      <c r="G19" s="337"/>
      <c r="H19" s="337"/>
    </row>
    <row r="20" spans="2:15" ht="15.75" hidden="1" customHeight="1" outlineLevel="1">
      <c r="B20" s="145"/>
      <c r="C20" s="146" t="s">
        <v>362</v>
      </c>
      <c r="D20" s="146"/>
      <c r="E20" s="197"/>
      <c r="F20" s="337" t="s">
        <v>24</v>
      </c>
      <c r="G20" s="337"/>
      <c r="H20" s="337"/>
    </row>
    <row r="21" spans="2:15" ht="15.75" hidden="1" customHeight="1" outlineLevel="1">
      <c r="B21" s="145"/>
      <c r="C21" s="146" t="s">
        <v>363</v>
      </c>
      <c r="D21" s="146"/>
      <c r="E21" s="197"/>
      <c r="F21" s="337" t="s">
        <v>175</v>
      </c>
      <c r="G21" s="337"/>
      <c r="H21" s="337"/>
    </row>
    <row r="22" spans="2:15" ht="15.75" hidden="1" customHeight="1" outlineLevel="1">
      <c r="B22" s="145"/>
      <c r="C22" s="146" t="s">
        <v>364</v>
      </c>
      <c r="D22" s="146"/>
      <c r="E22" s="197"/>
      <c r="F22" s="337" t="s">
        <v>176</v>
      </c>
      <c r="G22" s="337"/>
      <c r="H22" s="337"/>
    </row>
    <row r="23" spans="2:15" ht="15.75" hidden="1" customHeight="1" outlineLevel="1">
      <c r="B23" s="145"/>
      <c r="C23" s="146" t="s">
        <v>365</v>
      </c>
      <c r="D23" s="146"/>
      <c r="E23" s="197"/>
      <c r="F23" s="337">
        <v>126.4</v>
      </c>
      <c r="G23" s="337"/>
      <c r="H23" s="337"/>
    </row>
    <row r="24" spans="2:15" ht="15.75" customHeight="1" collapsed="1">
      <c r="B24" s="45"/>
      <c r="C24" s="48"/>
      <c r="D24" s="47"/>
      <c r="E24" s="200"/>
      <c r="F24" s="48"/>
      <c r="G24" s="48"/>
      <c r="H24" s="47"/>
    </row>
    <row r="25" spans="2:15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5" ht="15.75" customHeight="1" outlineLevel="1">
      <c r="B26" s="228">
        <v>1032</v>
      </c>
      <c r="C26" s="221" t="s">
        <v>61</v>
      </c>
      <c r="D26" s="221"/>
      <c r="E26" s="163">
        <v>3456</v>
      </c>
      <c r="F26" s="158">
        <f>E26*'Прайс-лист'!I3*(1-'Прайс-лист'!$E$3)</f>
        <v>88473.600000000006</v>
      </c>
      <c r="G26" s="228"/>
      <c r="H26" s="159">
        <f>F26</f>
        <v>88473.600000000006</v>
      </c>
    </row>
    <row r="27" spans="2:15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5" ht="277.5" hidden="1" customHeight="1" outlineLevel="2">
      <c r="B28" s="161"/>
      <c r="C28" s="341" t="s">
        <v>555</v>
      </c>
      <c r="D28" s="341"/>
      <c r="E28" s="341"/>
      <c r="F28" s="341"/>
      <c r="G28" s="341"/>
      <c r="H28" s="341"/>
    </row>
    <row r="29" spans="2:15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5" ht="15.75" customHeight="1" outlineLevel="1">
      <c r="B30" s="228">
        <v>2472</v>
      </c>
      <c r="C30" s="162" t="s">
        <v>369</v>
      </c>
      <c r="D30" s="250" t="s">
        <v>610</v>
      </c>
      <c r="E30" s="198">
        <v>143</v>
      </c>
      <c r="F30" s="158">
        <f>E30*'Прайс-лист'!I3*(1-'Прайс-лист'!$E$3)</f>
        <v>3660.8</v>
      </c>
      <c r="G30" s="160">
        <v>0</v>
      </c>
      <c r="H30" s="159">
        <f t="shared" ref="H30:H35" si="0"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</row>
    <row r="31" spans="2:15" ht="15.75" customHeight="1" outlineLevel="1">
      <c r="B31" s="192"/>
      <c r="C31" s="146" t="s">
        <v>461</v>
      </c>
      <c r="D31" s="252" t="s">
        <v>610</v>
      </c>
      <c r="E31" s="198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si="0"/>
        <v>0</v>
      </c>
      <c r="J31" s="237" t="s">
        <v>296</v>
      </c>
      <c r="K31" s="69" t="s">
        <v>293</v>
      </c>
      <c r="L31" s="69" t="s">
        <v>347</v>
      </c>
      <c r="M31" s="238" t="s">
        <v>259</v>
      </c>
      <c r="N31" s="238" t="s">
        <v>263</v>
      </c>
      <c r="O31" s="69" t="s">
        <v>243</v>
      </c>
    </row>
    <row r="32" spans="2:15" ht="15.75" customHeight="1" outlineLevel="1">
      <c r="B32" s="228"/>
      <c r="C32" s="146" t="s">
        <v>463</v>
      </c>
      <c r="D32" s="252" t="s">
        <v>610</v>
      </c>
      <c r="E32" s="198">
        <v>1189</v>
      </c>
      <c r="F32" s="158">
        <f>E32*'Прайс-лист'!I3*(1-'Прайс-лист'!$E$3)</f>
        <v>30438.400000000001</v>
      </c>
      <c r="G32" s="160">
        <v>0</v>
      </c>
      <c r="H32" s="159">
        <f t="shared" si="0"/>
        <v>0</v>
      </c>
      <c r="J32" s="237" t="s">
        <v>297</v>
      </c>
      <c r="K32" s="236" t="s">
        <v>290</v>
      </c>
      <c r="L32" s="237" t="s">
        <v>283</v>
      </c>
      <c r="M32" s="238" t="s">
        <v>260</v>
      </c>
      <c r="N32" s="238" t="s">
        <v>264</v>
      </c>
      <c r="O32" s="236" t="s">
        <v>242</v>
      </c>
    </row>
    <row r="33" spans="1:15" ht="15.75" customHeight="1" outlineLevel="1">
      <c r="B33" s="228">
        <v>2004</v>
      </c>
      <c r="C33" s="146" t="s">
        <v>372</v>
      </c>
      <c r="D33" s="252" t="s">
        <v>610</v>
      </c>
      <c r="E33" s="198">
        <v>0</v>
      </c>
      <c r="F33" s="158">
        <f>E33*'Прайс-лист'!I3*(1-'Прайс-лист'!$E$3)</f>
        <v>0</v>
      </c>
      <c r="G33" s="160">
        <v>0</v>
      </c>
      <c r="H33" s="159">
        <f t="shared" si="0"/>
        <v>0</v>
      </c>
      <c r="J33" s="237" t="s">
        <v>229</v>
      </c>
      <c r="K33" s="257" t="s">
        <v>291</v>
      </c>
      <c r="L33" s="258"/>
      <c r="M33" s="240"/>
      <c r="N33" s="238" t="s">
        <v>265</v>
      </c>
      <c r="O33" s="136"/>
    </row>
    <row r="34" spans="1:15" ht="15.75" customHeight="1" outlineLevel="1">
      <c r="A34" s="140"/>
      <c r="B34" s="228">
        <v>3076</v>
      </c>
      <c r="C34" s="162" t="s">
        <v>373</v>
      </c>
      <c r="D34" s="252" t="s">
        <v>610</v>
      </c>
      <c r="E34" s="198">
        <v>48</v>
      </c>
      <c r="F34" s="158">
        <f>E34*'Прайс-лист'!I3*(1-'Прайс-лист'!$E$3)</f>
        <v>1228.8000000000002</v>
      </c>
      <c r="G34" s="160">
        <v>0</v>
      </c>
      <c r="H34" s="159">
        <f t="shared" si="0"/>
        <v>0</v>
      </c>
      <c r="J34" s="69" t="s">
        <v>298</v>
      </c>
      <c r="K34" s="258" t="s">
        <v>295</v>
      </c>
      <c r="L34" s="257"/>
      <c r="M34" s="237"/>
      <c r="N34" s="238" t="s">
        <v>266</v>
      </c>
      <c r="O34" s="237"/>
    </row>
    <row r="35" spans="1:15" ht="15.75" customHeight="1" outlineLevel="1">
      <c r="A35" s="140"/>
      <c r="B35" s="227" t="s">
        <v>239</v>
      </c>
      <c r="C35" s="167" t="s">
        <v>486</v>
      </c>
      <c r="D35" s="252" t="s">
        <v>610</v>
      </c>
      <c r="E35" s="198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/>
      <c r="L35" s="257"/>
      <c r="N35" s="238" t="s">
        <v>267</v>
      </c>
      <c r="O35" s="69"/>
    </row>
    <row r="36" spans="1:15" ht="15.75" customHeight="1" outlineLevel="1">
      <c r="A36" s="140"/>
      <c r="C36" s="249" t="s">
        <v>376</v>
      </c>
      <c r="D36" s="174"/>
      <c r="E36" s="174"/>
      <c r="F36" s="174"/>
      <c r="G36" s="174"/>
      <c r="H36" s="174"/>
      <c r="J36" s="69"/>
      <c r="K36" s="259"/>
      <c r="L36" s="69"/>
      <c r="N36" s="238"/>
      <c r="O36" s="69"/>
    </row>
    <row r="37" spans="1:15" ht="15.75" customHeight="1" outlineLevel="1">
      <c r="A37" s="140"/>
      <c r="B37" s="228">
        <v>4144</v>
      </c>
      <c r="C37" s="162" t="s">
        <v>487</v>
      </c>
      <c r="D37" s="164"/>
      <c r="E37" s="186">
        <v>23</v>
      </c>
      <c r="F37" s="158">
        <f>E37*'Прайс-лист'!I3*(1-'Прайс-лист'!$E$3)</f>
        <v>588.80000000000007</v>
      </c>
      <c r="G37" s="160">
        <v>0</v>
      </c>
      <c r="H37" s="159">
        <f t="shared" ref="H37:H47" si="1">F37*G37</f>
        <v>0</v>
      </c>
      <c r="N37" s="257"/>
      <c r="O37" s="257"/>
    </row>
    <row r="38" spans="1:15" ht="15.75" customHeight="1" outlineLevel="1">
      <c r="A38" s="140"/>
      <c r="B38" s="228">
        <v>2401</v>
      </c>
      <c r="C38" s="146" t="s">
        <v>505</v>
      </c>
      <c r="D38" s="221"/>
      <c r="E38" s="199">
        <v>141</v>
      </c>
      <c r="F38" s="158">
        <f>E38*'Прайс-лист'!I3*(1-'Прайс-лист'!$E$3)</f>
        <v>3609.6000000000004</v>
      </c>
      <c r="G38" s="160">
        <v>0</v>
      </c>
      <c r="H38" s="159">
        <f t="shared" si="1"/>
        <v>0</v>
      </c>
      <c r="N38" s="136"/>
      <c r="O38" s="136"/>
    </row>
    <row r="39" spans="1:15" ht="15.75" customHeight="1" outlineLevel="1">
      <c r="A39" s="140"/>
      <c r="B39" s="228">
        <v>2420</v>
      </c>
      <c r="C39" s="162" t="s">
        <v>493</v>
      </c>
      <c r="D39" s="221"/>
      <c r="E39" s="186">
        <v>420</v>
      </c>
      <c r="F39" s="158">
        <f>E39*'Прайс-лист'!I3*(1-'Прайс-лист'!$E$3)</f>
        <v>10752</v>
      </c>
      <c r="G39" s="160">
        <v>0</v>
      </c>
      <c r="H39" s="159">
        <f t="shared" si="1"/>
        <v>0</v>
      </c>
    </row>
    <row r="40" spans="1:15" ht="15.75" customHeight="1" outlineLevel="1">
      <c r="A40" s="140"/>
      <c r="B40" s="228">
        <v>2313</v>
      </c>
      <c r="C40" s="146" t="s">
        <v>506</v>
      </c>
      <c r="D40" s="221"/>
      <c r="E40" s="186">
        <v>217</v>
      </c>
      <c r="F40" s="158">
        <f>E40*'Прайс-лист'!I3*(1-'Прайс-лист'!$E$3)</f>
        <v>5555.2000000000007</v>
      </c>
      <c r="G40" s="160">
        <v>0</v>
      </c>
      <c r="H40" s="159">
        <f t="shared" si="1"/>
        <v>0</v>
      </c>
    </row>
    <row r="41" spans="1:15" ht="15.75" customHeight="1" outlineLevel="1">
      <c r="A41" s="140"/>
      <c r="B41" s="228">
        <v>2907</v>
      </c>
      <c r="C41" s="246" t="s">
        <v>394</v>
      </c>
      <c r="D41" s="221"/>
      <c r="E41" s="186">
        <v>108</v>
      </c>
      <c r="F41" s="158">
        <f>E41*'Прайс-лист'!I3*(1-'Прайс-лист'!$E$3)</f>
        <v>2764.8</v>
      </c>
      <c r="G41" s="160">
        <v>0</v>
      </c>
      <c r="H41" s="159">
        <f t="shared" si="1"/>
        <v>0</v>
      </c>
    </row>
    <row r="42" spans="1:15" ht="15.75" customHeight="1" outlineLevel="1">
      <c r="A42" s="140"/>
      <c r="B42" s="228">
        <v>2908</v>
      </c>
      <c r="C42" s="246" t="s">
        <v>434</v>
      </c>
      <c r="D42" s="221"/>
      <c r="E42" s="186">
        <v>130</v>
      </c>
      <c r="F42" s="158">
        <f>E42*'Прайс-лист'!I3*(1-'Прайс-лист'!$E$3)</f>
        <v>3328</v>
      </c>
      <c r="G42" s="160">
        <v>0</v>
      </c>
      <c r="H42" s="159">
        <f t="shared" si="1"/>
        <v>0</v>
      </c>
    </row>
    <row r="43" spans="1:15" ht="15.75" customHeight="1" outlineLevel="1">
      <c r="A43" s="140"/>
      <c r="B43" s="228">
        <v>2895</v>
      </c>
      <c r="C43" s="246" t="s">
        <v>395</v>
      </c>
      <c r="D43" s="221"/>
      <c r="E43" s="186">
        <v>217</v>
      </c>
      <c r="F43" s="158">
        <f>E43*'Прайс-лист'!I3*(1-'Прайс-лист'!$E$3)</f>
        <v>5555.2000000000007</v>
      </c>
      <c r="G43" s="160">
        <v>0</v>
      </c>
      <c r="H43" s="159">
        <f t="shared" si="1"/>
        <v>0</v>
      </c>
    </row>
    <row r="44" spans="1:15" ht="15.75" customHeight="1" outlineLevel="1">
      <c r="A44" s="140"/>
      <c r="B44" s="228">
        <v>289501</v>
      </c>
      <c r="C44" s="146" t="s">
        <v>494</v>
      </c>
      <c r="D44" s="221"/>
      <c r="E44" s="186">
        <v>217</v>
      </c>
      <c r="F44" s="158">
        <f>E44*'Прайс-лист'!I3*(1-'Прайс-лист'!$E$3)</f>
        <v>5555.2000000000007</v>
      </c>
      <c r="G44" s="160">
        <v>0</v>
      </c>
      <c r="H44" s="159">
        <f t="shared" si="1"/>
        <v>0</v>
      </c>
    </row>
    <row r="45" spans="1:15" ht="15.75" customHeight="1" outlineLevel="1">
      <c r="A45" s="140"/>
      <c r="B45" s="228">
        <v>289450</v>
      </c>
      <c r="C45" s="146" t="s">
        <v>507</v>
      </c>
      <c r="D45" s="221"/>
      <c r="E45" s="186">
        <v>98</v>
      </c>
      <c r="F45" s="158">
        <f>E45*'Прайс-лист'!I3*(1-'Прайс-лист'!$E$3)</f>
        <v>2508.8000000000002</v>
      </c>
      <c r="G45" s="160">
        <v>0</v>
      </c>
      <c r="H45" s="159">
        <f t="shared" si="1"/>
        <v>0</v>
      </c>
    </row>
    <row r="46" spans="1:15" ht="15.75" customHeight="1" outlineLevel="1">
      <c r="A46" s="140"/>
      <c r="B46" s="192">
        <v>2390</v>
      </c>
      <c r="C46" s="162" t="s">
        <v>508</v>
      </c>
      <c r="D46" s="164"/>
      <c r="E46" s="186">
        <v>401</v>
      </c>
      <c r="F46" s="158">
        <f>E46*'Прайс-лист'!I3*(1-'Прайс-лист'!$E$3)</f>
        <v>10265.6</v>
      </c>
      <c r="G46" s="160">
        <v>0</v>
      </c>
      <c r="H46" s="159">
        <f t="shared" si="1"/>
        <v>0</v>
      </c>
    </row>
    <row r="47" spans="1:15" ht="15.75" customHeight="1" outlineLevel="1">
      <c r="A47" s="140"/>
      <c r="B47" s="192">
        <v>2395</v>
      </c>
      <c r="C47" s="162" t="s">
        <v>509</v>
      </c>
      <c r="D47" s="164"/>
      <c r="E47" s="186">
        <v>564</v>
      </c>
      <c r="F47" s="158">
        <f>E47*'Прайс-лист'!I3*(1-'Прайс-лист'!$E$3)</f>
        <v>14438.400000000001</v>
      </c>
      <c r="G47" s="160">
        <v>0</v>
      </c>
      <c r="H47" s="159">
        <f t="shared" si="1"/>
        <v>0</v>
      </c>
      <c r="N47" s="257"/>
      <c r="O47" s="257"/>
    </row>
    <row r="48" spans="1:15" ht="15.75" customHeight="1" outlineLevel="1">
      <c r="B48" s="3"/>
      <c r="C48" s="229"/>
      <c r="D48" s="1"/>
      <c r="E48" s="82"/>
      <c r="F48" s="1"/>
      <c r="G48" s="15" t="s">
        <v>417</v>
      </c>
      <c r="H48" s="72">
        <f>SUM(H26:H47)</f>
        <v>88473.600000000006</v>
      </c>
      <c r="N48" s="69"/>
      <c r="O48" s="69"/>
    </row>
  </sheetData>
  <sortState ref="A37:J47">
    <sortCondition ref="A37"/>
  </sortState>
  <mergeCells count="24"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P2:Q2"/>
    <mergeCell ref="F23:H23"/>
    <mergeCell ref="B2:H2"/>
    <mergeCell ref="B3:H3"/>
    <mergeCell ref="F19:H19"/>
    <mergeCell ref="F20:H20"/>
    <mergeCell ref="F21:H21"/>
    <mergeCell ref="F22:H22"/>
  </mergeCells>
  <dataValidations count="6">
    <dataValidation type="list" allowBlank="1" showInputMessage="1" showErrorMessage="1" sqref="D34">
      <formula1>$N$30:$N$35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24" activePane="bottomLeft" state="frozen"/>
      <selection pane="bottomLeft" activeCell="Z43" sqref="Z4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7" customWidth="1"/>
    <col min="5" max="5" width="10.7109375" style="52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5" width="15.7109375" style="136" hidden="1" customWidth="1" outlineLevel="1"/>
    <col min="16" max="16" width="9.140625" style="136" collapsed="1"/>
    <col min="17" max="16384" width="9.140625" style="136"/>
  </cols>
  <sheetData>
    <row r="2" spans="2:17" ht="15.75" customHeight="1">
      <c r="B2" s="339" t="s">
        <v>174</v>
      </c>
      <c r="C2" s="339"/>
      <c r="D2" s="339"/>
      <c r="E2" s="339"/>
      <c r="F2" s="339"/>
      <c r="G2" s="339"/>
      <c r="H2" s="339"/>
      <c r="P2" s="338" t="s">
        <v>268</v>
      </c>
      <c r="Q2" s="338"/>
    </row>
    <row r="3" spans="2:17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7" ht="15.75" hidden="1" customHeight="1" outlineLevel="1">
      <c r="B4" s="145"/>
      <c r="C4" s="146" t="s">
        <v>348</v>
      </c>
      <c r="D4" s="146"/>
      <c r="E4" s="194"/>
      <c r="F4" s="337">
        <v>300</v>
      </c>
      <c r="G4" s="337"/>
      <c r="H4" s="337"/>
    </row>
    <row r="5" spans="2:17" ht="15.75" hidden="1" customHeight="1" outlineLevel="1">
      <c r="B5" s="145"/>
      <c r="C5" s="146" t="s">
        <v>349</v>
      </c>
      <c r="D5" s="146"/>
      <c r="E5" s="194"/>
      <c r="F5" s="337">
        <v>200</v>
      </c>
      <c r="G5" s="337"/>
      <c r="H5" s="337"/>
    </row>
    <row r="6" spans="2:17" ht="15.75" hidden="1" customHeight="1" outlineLevel="1">
      <c r="B6" s="145"/>
      <c r="C6" s="146" t="s">
        <v>6</v>
      </c>
      <c r="D6" s="146"/>
      <c r="E6" s="194"/>
      <c r="F6" s="337">
        <v>167</v>
      </c>
      <c r="G6" s="337"/>
      <c r="H6" s="337"/>
    </row>
    <row r="7" spans="2:17" ht="15.75" hidden="1" customHeight="1" outlineLevel="1">
      <c r="B7" s="145"/>
      <c r="C7" s="146" t="s">
        <v>350</v>
      </c>
      <c r="D7" s="146"/>
      <c r="E7" s="194"/>
      <c r="F7" s="337">
        <v>78</v>
      </c>
      <c r="G7" s="337"/>
      <c r="H7" s="337"/>
    </row>
    <row r="8" spans="2:17" ht="15.75" hidden="1" customHeight="1" outlineLevel="1">
      <c r="B8" s="145"/>
      <c r="C8" s="146" t="s">
        <v>351</v>
      </c>
      <c r="D8" s="146"/>
      <c r="E8" s="194"/>
      <c r="F8" s="337">
        <v>43</v>
      </c>
      <c r="G8" s="337"/>
      <c r="H8" s="337"/>
    </row>
    <row r="9" spans="2:17" ht="15.75" hidden="1" customHeight="1" outlineLevel="1">
      <c r="B9" s="145"/>
      <c r="C9" s="146" t="s">
        <v>352</v>
      </c>
      <c r="D9" s="146"/>
      <c r="E9" s="194"/>
      <c r="F9" s="337">
        <v>77.400000000000006</v>
      </c>
      <c r="G9" s="337"/>
      <c r="H9" s="337"/>
    </row>
    <row r="10" spans="2:17" ht="15.75" hidden="1" customHeight="1" outlineLevel="1">
      <c r="B10" s="145"/>
      <c r="C10" s="146" t="s">
        <v>353</v>
      </c>
      <c r="D10" s="146"/>
      <c r="E10" s="194"/>
      <c r="F10" s="337">
        <v>520</v>
      </c>
      <c r="G10" s="337"/>
      <c r="H10" s="337"/>
    </row>
    <row r="11" spans="2:17" ht="15.75" hidden="1" customHeight="1" outlineLevel="1">
      <c r="B11" s="145"/>
      <c r="C11" s="146" t="s">
        <v>354</v>
      </c>
      <c r="D11" s="146"/>
      <c r="E11" s="194"/>
      <c r="F11" s="337">
        <v>4</v>
      </c>
      <c r="G11" s="337"/>
      <c r="H11" s="337"/>
    </row>
    <row r="12" spans="2:17" ht="15.75" hidden="1" customHeight="1" outlineLevel="1">
      <c r="B12" s="145"/>
      <c r="C12" s="146" t="s">
        <v>355</v>
      </c>
      <c r="D12" s="146"/>
      <c r="E12" s="194"/>
      <c r="F12" s="337">
        <v>3</v>
      </c>
      <c r="G12" s="337"/>
      <c r="H12" s="337"/>
    </row>
    <row r="13" spans="2:17" ht="15.75" hidden="1" customHeight="1" outlineLevel="1">
      <c r="B13" s="145"/>
      <c r="C13" s="146" t="s">
        <v>356</v>
      </c>
      <c r="D13" s="146"/>
      <c r="E13" s="194"/>
      <c r="F13" s="337">
        <v>15</v>
      </c>
      <c r="G13" s="337"/>
      <c r="H13" s="337"/>
    </row>
    <row r="14" spans="2:17" ht="15.75" hidden="1" customHeight="1" outlineLevel="1">
      <c r="B14" s="145"/>
      <c r="C14" s="146" t="s">
        <v>357</v>
      </c>
      <c r="D14" s="146"/>
      <c r="E14" s="194"/>
      <c r="F14" s="337">
        <v>20</v>
      </c>
      <c r="G14" s="337"/>
      <c r="H14" s="337"/>
    </row>
    <row r="15" spans="2:17" ht="15.75" hidden="1" customHeight="1" outlineLevel="1">
      <c r="B15" s="145"/>
      <c r="C15" s="146" t="s">
        <v>358</v>
      </c>
      <c r="D15" s="146"/>
      <c r="E15" s="194"/>
      <c r="F15" s="337">
        <v>50</v>
      </c>
      <c r="G15" s="337"/>
      <c r="H15" s="337"/>
    </row>
    <row r="16" spans="2:17" ht="15.75" hidden="1" customHeight="1" outlineLevel="1">
      <c r="B16" s="145"/>
      <c r="C16" s="146" t="s">
        <v>359</v>
      </c>
      <c r="D16" s="146"/>
      <c r="E16" s="194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94"/>
      <c r="F17" s="337" t="s">
        <v>17</v>
      </c>
      <c r="G17" s="337"/>
      <c r="H17" s="337"/>
    </row>
    <row r="18" spans="2:15" ht="15.75" hidden="1" customHeight="1" outlineLevel="1">
      <c r="B18" s="145"/>
      <c r="C18" s="146" t="s">
        <v>8</v>
      </c>
      <c r="D18" s="146"/>
      <c r="E18" s="194"/>
      <c r="F18" s="337" t="s">
        <v>9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94"/>
      <c r="F19" s="337" t="s">
        <v>18</v>
      </c>
      <c r="G19" s="337"/>
      <c r="H19" s="337"/>
    </row>
    <row r="20" spans="2:15" ht="15.75" hidden="1" customHeight="1" outlineLevel="1">
      <c r="B20" s="145"/>
      <c r="C20" s="146" t="s">
        <v>362</v>
      </c>
      <c r="D20" s="146"/>
      <c r="E20" s="194"/>
      <c r="F20" s="337" t="s">
        <v>19</v>
      </c>
      <c r="G20" s="337"/>
      <c r="H20" s="337"/>
    </row>
    <row r="21" spans="2:15" ht="15.75" hidden="1" customHeight="1" outlineLevel="1">
      <c r="B21" s="145"/>
      <c r="C21" s="146" t="s">
        <v>363</v>
      </c>
      <c r="D21" s="146"/>
      <c r="E21" s="194"/>
      <c r="F21" s="337" t="s">
        <v>175</v>
      </c>
      <c r="G21" s="337"/>
      <c r="H21" s="337"/>
    </row>
    <row r="22" spans="2:15" ht="15.75" hidden="1" customHeight="1" outlineLevel="1">
      <c r="B22" s="145"/>
      <c r="C22" s="146" t="s">
        <v>364</v>
      </c>
      <c r="D22" s="146"/>
      <c r="E22" s="194"/>
      <c r="F22" s="337" t="s">
        <v>176</v>
      </c>
      <c r="G22" s="337"/>
      <c r="H22" s="337"/>
    </row>
    <row r="23" spans="2:15" ht="15.75" hidden="1" customHeight="1" outlineLevel="1">
      <c r="B23" s="145"/>
      <c r="C23" s="146" t="s">
        <v>365</v>
      </c>
      <c r="D23" s="146"/>
      <c r="E23" s="194"/>
      <c r="F23" s="337">
        <v>118.5</v>
      </c>
      <c r="G23" s="337"/>
      <c r="H23" s="337"/>
    </row>
    <row r="24" spans="2:15" ht="15.75" customHeight="1" collapsed="1">
      <c r="B24" s="45"/>
      <c r="C24" s="48"/>
      <c r="D24" s="47"/>
      <c r="E24" s="196"/>
      <c r="F24" s="48"/>
      <c r="G24" s="48"/>
      <c r="H24" s="47"/>
    </row>
    <row r="25" spans="2:15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5" ht="15.75" customHeight="1" outlineLevel="1">
      <c r="B26" s="228">
        <v>1022</v>
      </c>
      <c r="C26" s="221" t="s">
        <v>61</v>
      </c>
      <c r="D26" s="221"/>
      <c r="E26" s="157">
        <v>3296</v>
      </c>
      <c r="F26" s="158">
        <f>E26*'Прайс-лист'!I3*(1-'Прайс-лист'!$E$3)</f>
        <v>84377.600000000006</v>
      </c>
      <c r="G26" s="228"/>
      <c r="H26" s="159">
        <f>F26</f>
        <v>84377.600000000006</v>
      </c>
    </row>
    <row r="27" spans="2:15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5" ht="276.75" hidden="1" customHeight="1" outlineLevel="2">
      <c r="B28" s="161"/>
      <c r="C28" s="341" t="s">
        <v>556</v>
      </c>
      <c r="D28" s="341"/>
      <c r="E28" s="341"/>
      <c r="F28" s="341"/>
      <c r="G28" s="341"/>
      <c r="H28" s="341"/>
    </row>
    <row r="29" spans="2:15" ht="15.75" customHeight="1" outlineLevel="1" collapsed="1">
      <c r="C29" s="248" t="s">
        <v>368</v>
      </c>
      <c r="D29" s="15"/>
      <c r="E29" s="15"/>
      <c r="F29" s="15"/>
      <c r="G29" s="15"/>
      <c r="H29" s="15"/>
      <c r="N29" s="49"/>
      <c r="O29" s="49"/>
    </row>
    <row r="30" spans="2:15" ht="15.75" customHeight="1" outlineLevel="1">
      <c r="B30" s="228">
        <v>2472</v>
      </c>
      <c r="C30" s="162" t="s">
        <v>369</v>
      </c>
      <c r="D30" s="250" t="s">
        <v>610</v>
      </c>
      <c r="E30" s="198">
        <v>143</v>
      </c>
      <c r="F30" s="158">
        <f>E30*'Прайс-лист'!I3*(1-'Прайс-лист'!$E$3)</f>
        <v>3660.8</v>
      </c>
      <c r="G30" s="160">
        <v>0</v>
      </c>
      <c r="H30" s="159">
        <f t="shared" ref="H30:H35" si="0"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</row>
    <row r="31" spans="2:15" ht="15.75" customHeight="1" outlineLevel="1">
      <c r="B31" s="192"/>
      <c r="C31" s="146" t="s">
        <v>461</v>
      </c>
      <c r="D31" s="252" t="s">
        <v>610</v>
      </c>
      <c r="E31" s="198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si="0"/>
        <v>0</v>
      </c>
      <c r="J31" s="237" t="s">
        <v>296</v>
      </c>
      <c r="K31" s="69" t="s">
        <v>293</v>
      </c>
      <c r="L31" s="69" t="s">
        <v>347</v>
      </c>
      <c r="M31" s="238" t="s">
        <v>259</v>
      </c>
      <c r="N31" s="238" t="s">
        <v>263</v>
      </c>
      <c r="O31" s="69" t="s">
        <v>243</v>
      </c>
    </row>
    <row r="32" spans="2:15" ht="15.75" customHeight="1" outlineLevel="1">
      <c r="B32" s="228"/>
      <c r="C32" s="146" t="s">
        <v>463</v>
      </c>
      <c r="D32" s="252" t="s">
        <v>610</v>
      </c>
      <c r="E32" s="198">
        <v>1041</v>
      </c>
      <c r="F32" s="158">
        <f>E32*'Прайс-лист'!I3*(1-'Прайс-лист'!$E$3)</f>
        <v>26649.600000000002</v>
      </c>
      <c r="G32" s="160">
        <v>0</v>
      </c>
      <c r="H32" s="159">
        <f t="shared" si="0"/>
        <v>0</v>
      </c>
      <c r="J32" s="237" t="s">
        <v>297</v>
      </c>
      <c r="K32" s="236" t="s">
        <v>290</v>
      </c>
      <c r="L32" s="237" t="s">
        <v>283</v>
      </c>
      <c r="M32" s="238" t="s">
        <v>260</v>
      </c>
      <c r="N32" s="238" t="s">
        <v>264</v>
      </c>
      <c r="O32" s="236" t="s">
        <v>242</v>
      </c>
    </row>
    <row r="33" spans="2:15" ht="15.75" customHeight="1" outlineLevel="1">
      <c r="B33" s="228">
        <v>2004</v>
      </c>
      <c r="C33" s="146" t="s">
        <v>372</v>
      </c>
      <c r="D33" s="252" t="s">
        <v>610</v>
      </c>
      <c r="E33" s="198">
        <v>0</v>
      </c>
      <c r="F33" s="158">
        <f>E33*'Прайс-лист'!I3*(1-'Прайс-лист'!$E$3)</f>
        <v>0</v>
      </c>
      <c r="G33" s="160">
        <v>0</v>
      </c>
      <c r="H33" s="159">
        <f t="shared" si="0"/>
        <v>0</v>
      </c>
      <c r="J33" s="237" t="s">
        <v>229</v>
      </c>
      <c r="K33" s="257" t="s">
        <v>291</v>
      </c>
      <c r="L33" s="258"/>
      <c r="M33" s="240"/>
      <c r="N33" s="238" t="s">
        <v>265</v>
      </c>
    </row>
    <row r="34" spans="2:15" ht="15.75" customHeight="1" outlineLevel="1">
      <c r="B34" s="228">
        <v>3076</v>
      </c>
      <c r="C34" s="162" t="s">
        <v>373</v>
      </c>
      <c r="D34" s="252" t="s">
        <v>610</v>
      </c>
      <c r="E34" s="198">
        <v>48</v>
      </c>
      <c r="F34" s="158">
        <f>E34*'Прайс-лист'!I3*(1-'Прайс-лист'!$E$3)</f>
        <v>1228.8000000000002</v>
      </c>
      <c r="G34" s="160">
        <v>0</v>
      </c>
      <c r="H34" s="159">
        <f t="shared" si="0"/>
        <v>0</v>
      </c>
      <c r="J34" s="69" t="s">
        <v>298</v>
      </c>
      <c r="K34" s="258" t="s">
        <v>295</v>
      </c>
      <c r="L34" s="257"/>
      <c r="M34" s="237"/>
      <c r="N34" s="238" t="s">
        <v>266</v>
      </c>
      <c r="O34" s="237"/>
    </row>
    <row r="35" spans="2:15" ht="15.75" customHeight="1" outlineLevel="1">
      <c r="B35" s="227" t="s">
        <v>239</v>
      </c>
      <c r="C35" s="167" t="s">
        <v>486</v>
      </c>
      <c r="D35" s="252" t="s">
        <v>610</v>
      </c>
      <c r="E35" s="198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/>
      <c r="L35" s="257"/>
      <c r="N35" s="238" t="s">
        <v>267</v>
      </c>
      <c r="O35" s="69"/>
    </row>
    <row r="36" spans="2:15" ht="15.75" customHeight="1" outlineLevel="1">
      <c r="C36" s="249" t="s">
        <v>376</v>
      </c>
      <c r="D36" s="174"/>
      <c r="E36" s="174"/>
      <c r="F36" s="174"/>
      <c r="G36" s="174"/>
      <c r="H36" s="174"/>
      <c r="J36" s="69"/>
      <c r="K36" s="69"/>
      <c r="L36" s="69"/>
      <c r="N36" s="238"/>
      <c r="O36" s="69"/>
    </row>
    <row r="37" spans="2:15" ht="15.75" customHeight="1" outlineLevel="1">
      <c r="B37" s="228">
        <v>4144</v>
      </c>
      <c r="C37" s="162" t="s">
        <v>487</v>
      </c>
      <c r="D37" s="164"/>
      <c r="E37" s="201">
        <v>23</v>
      </c>
      <c r="F37" s="158">
        <f>E37*'Прайс-лист'!I3*(1-'Прайс-лист'!$E$3)</f>
        <v>588.80000000000007</v>
      </c>
      <c r="G37" s="160">
        <v>0</v>
      </c>
      <c r="H37" s="159">
        <f t="shared" ref="H37:H47" si="1">F37*G37</f>
        <v>0</v>
      </c>
    </row>
    <row r="38" spans="2:15" ht="15.75" customHeight="1" outlineLevel="1">
      <c r="B38" s="228">
        <v>2401</v>
      </c>
      <c r="C38" s="146" t="s">
        <v>505</v>
      </c>
      <c r="D38" s="221"/>
      <c r="E38" s="199">
        <v>141</v>
      </c>
      <c r="F38" s="158">
        <f>E38*'Прайс-лист'!I3*(1-'Прайс-лист'!$E$3)</f>
        <v>3609.6000000000004</v>
      </c>
      <c r="G38" s="160">
        <v>0</v>
      </c>
      <c r="H38" s="159">
        <f t="shared" si="1"/>
        <v>0</v>
      </c>
    </row>
    <row r="39" spans="2:15" ht="15.75" customHeight="1" outlineLevel="1">
      <c r="B39" s="228">
        <v>2420</v>
      </c>
      <c r="C39" s="162" t="s">
        <v>493</v>
      </c>
      <c r="D39" s="221"/>
      <c r="E39" s="201">
        <v>420</v>
      </c>
      <c r="F39" s="158">
        <f>E39*'Прайс-лист'!I3*(1-'Прайс-лист'!$E$3)</f>
        <v>10752</v>
      </c>
      <c r="G39" s="160">
        <v>0</v>
      </c>
      <c r="H39" s="159">
        <f t="shared" si="1"/>
        <v>0</v>
      </c>
    </row>
    <row r="40" spans="2:15" ht="15.75" customHeight="1" outlineLevel="1">
      <c r="B40" s="228">
        <v>2313</v>
      </c>
      <c r="C40" s="146" t="s">
        <v>506</v>
      </c>
      <c r="D40" s="221"/>
      <c r="E40" s="201">
        <v>217</v>
      </c>
      <c r="F40" s="158">
        <f>E40*'Прайс-лист'!I3*(1-'Прайс-лист'!$E$3)</f>
        <v>5555.2000000000007</v>
      </c>
      <c r="G40" s="160">
        <v>0</v>
      </c>
      <c r="H40" s="159">
        <f t="shared" si="1"/>
        <v>0</v>
      </c>
    </row>
    <row r="41" spans="2:15" ht="15.75" customHeight="1" outlineLevel="1">
      <c r="B41" s="228">
        <v>2905</v>
      </c>
      <c r="C41" s="246" t="s">
        <v>394</v>
      </c>
      <c r="D41" s="221"/>
      <c r="E41" s="201">
        <v>95</v>
      </c>
      <c r="F41" s="158">
        <f>E41*'Прайс-лист'!I3*(1-'Прайс-лист'!$E$3)</f>
        <v>2432</v>
      </c>
      <c r="G41" s="160">
        <v>0</v>
      </c>
      <c r="H41" s="159">
        <f t="shared" si="1"/>
        <v>0</v>
      </c>
    </row>
    <row r="42" spans="2:15" ht="15.75" customHeight="1" outlineLevel="1">
      <c r="B42" s="228">
        <v>2906</v>
      </c>
      <c r="C42" s="246" t="s">
        <v>434</v>
      </c>
      <c r="D42" s="221"/>
      <c r="E42" s="201">
        <v>120</v>
      </c>
      <c r="F42" s="158">
        <f>E42*'Прайс-лист'!I3*(1-'Прайс-лист'!$E$3)</f>
        <v>3072</v>
      </c>
      <c r="G42" s="160">
        <v>0</v>
      </c>
      <c r="H42" s="159">
        <f t="shared" si="1"/>
        <v>0</v>
      </c>
    </row>
    <row r="43" spans="2:15" ht="15.75" customHeight="1" outlineLevel="1">
      <c r="B43" s="228">
        <v>2894</v>
      </c>
      <c r="C43" s="246" t="s">
        <v>395</v>
      </c>
      <c r="D43" s="221"/>
      <c r="E43" s="201">
        <v>196</v>
      </c>
      <c r="F43" s="158">
        <f>E43*'Прайс-лист'!I3*(1-'Прайс-лист'!$E$3)</f>
        <v>5017.6000000000004</v>
      </c>
      <c r="G43" s="160">
        <v>0</v>
      </c>
      <c r="H43" s="159">
        <f t="shared" si="1"/>
        <v>0</v>
      </c>
    </row>
    <row r="44" spans="2:15" ht="15.75" customHeight="1" outlineLevel="1">
      <c r="B44" s="228">
        <v>289401</v>
      </c>
      <c r="C44" s="146" t="s">
        <v>494</v>
      </c>
      <c r="D44" s="221"/>
      <c r="E44" s="201">
        <v>196</v>
      </c>
      <c r="F44" s="158">
        <f>E44*'Прайс-лист'!I3*(1-'Прайс-лист'!$E$3)</f>
        <v>5017.6000000000004</v>
      </c>
      <c r="G44" s="160">
        <v>0</v>
      </c>
      <c r="H44" s="159">
        <f t="shared" si="1"/>
        <v>0</v>
      </c>
    </row>
    <row r="45" spans="2:15" ht="15.75" customHeight="1" outlineLevel="1">
      <c r="B45" s="228">
        <v>289450</v>
      </c>
      <c r="C45" s="146" t="s">
        <v>507</v>
      </c>
      <c r="D45" s="221"/>
      <c r="E45" s="186">
        <v>98</v>
      </c>
      <c r="F45" s="158">
        <f>E45*'Прайс-лист'!I3*(1-'Прайс-лист'!$E$3)</f>
        <v>2508.8000000000002</v>
      </c>
      <c r="G45" s="160">
        <v>0</v>
      </c>
      <c r="H45" s="159">
        <f t="shared" si="1"/>
        <v>0</v>
      </c>
    </row>
    <row r="46" spans="2:15" ht="15.75" customHeight="1" outlineLevel="1">
      <c r="B46" s="192">
        <v>2390</v>
      </c>
      <c r="C46" s="162" t="s">
        <v>508</v>
      </c>
      <c r="D46" s="164"/>
      <c r="E46" s="201">
        <v>401</v>
      </c>
      <c r="F46" s="158">
        <f>E46*'Прайс-лист'!I3*(1-'Прайс-лист'!$E$3)</f>
        <v>10265.6</v>
      </c>
      <c r="G46" s="160">
        <v>0</v>
      </c>
      <c r="H46" s="159">
        <f t="shared" si="1"/>
        <v>0</v>
      </c>
    </row>
    <row r="47" spans="2:15" ht="15.75" customHeight="1" outlineLevel="1">
      <c r="B47" s="192">
        <v>2395</v>
      </c>
      <c r="C47" s="162" t="s">
        <v>509</v>
      </c>
      <c r="D47" s="164"/>
      <c r="E47" s="201">
        <v>564</v>
      </c>
      <c r="F47" s="158">
        <f>E47*'Прайс-лист'!I3*(1-'Прайс-лист'!$E$3)</f>
        <v>14438.400000000001</v>
      </c>
      <c r="G47" s="160">
        <v>0</v>
      </c>
      <c r="H47" s="159">
        <f t="shared" si="1"/>
        <v>0</v>
      </c>
    </row>
    <row r="48" spans="2:15" ht="15.75" customHeight="1" outlineLevel="1">
      <c r="B48" s="3"/>
      <c r="C48" s="229"/>
      <c r="D48" s="1"/>
      <c r="E48" s="51"/>
      <c r="F48" s="1"/>
      <c r="G48" s="15" t="s">
        <v>417</v>
      </c>
      <c r="H48" s="72">
        <f>SUM(H26:H47)</f>
        <v>84377.600000000006</v>
      </c>
    </row>
  </sheetData>
  <sortState ref="A37:J47">
    <sortCondition ref="A37"/>
  </sortState>
  <mergeCells count="24">
    <mergeCell ref="P2:Q2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21:H21"/>
    <mergeCell ref="F22:H22"/>
    <mergeCell ref="F23:H23"/>
    <mergeCell ref="B2:H2"/>
    <mergeCell ref="B3:H3"/>
    <mergeCell ref="F18:H18"/>
    <mergeCell ref="F19:H19"/>
    <mergeCell ref="F20:H20"/>
  </mergeCells>
  <dataValidations count="6">
    <dataValidation type="list" allowBlank="1" showInputMessage="1" showErrorMessage="1" sqref="D35">
      <formula1>$O$30:$O$32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$N$30:$N$35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  <dataValidation type="list" allowBlank="1" showInputMessage="1" showErrorMessage="1" sqref="D32">
      <formula1>$L$30:$L$32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3" activePane="bottomLeft" state="frozen"/>
      <selection pane="bottomLeft" activeCell="AC41" sqref="AC41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8.5703125" style="137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40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48"/>
      <c r="F4" s="342">
        <v>520</v>
      </c>
      <c r="G4" s="342"/>
      <c r="H4" s="342"/>
    </row>
    <row r="5" spans="2:19" ht="15.75" hidden="1" customHeight="1" outlineLevel="1">
      <c r="B5" s="145"/>
      <c r="C5" s="146" t="s">
        <v>349</v>
      </c>
      <c r="D5" s="146"/>
      <c r="E5" s="148"/>
      <c r="F5" s="342">
        <v>385</v>
      </c>
      <c r="G5" s="342"/>
      <c r="H5" s="342"/>
    </row>
    <row r="6" spans="2:19" ht="15.75" hidden="1" customHeight="1" outlineLevel="1">
      <c r="B6" s="145"/>
      <c r="C6" s="146" t="s">
        <v>6</v>
      </c>
      <c r="D6" s="146"/>
      <c r="E6" s="148"/>
      <c r="F6" s="342">
        <v>220</v>
      </c>
      <c r="G6" s="342"/>
      <c r="H6" s="342"/>
    </row>
    <row r="7" spans="2:19" ht="15.75" hidden="1" customHeight="1" outlineLevel="1">
      <c r="B7" s="145"/>
      <c r="C7" s="146" t="s">
        <v>350</v>
      </c>
      <c r="D7" s="146"/>
      <c r="E7" s="148"/>
      <c r="F7" s="342">
        <v>115</v>
      </c>
      <c r="G7" s="342"/>
      <c r="H7" s="342"/>
    </row>
    <row r="8" spans="2:19" ht="15.75" hidden="1" customHeight="1" outlineLevel="1">
      <c r="B8" s="145"/>
      <c r="C8" s="146" t="s">
        <v>351</v>
      </c>
      <c r="D8" s="146"/>
      <c r="E8" s="148"/>
      <c r="F8" s="342">
        <v>50</v>
      </c>
      <c r="G8" s="342"/>
      <c r="H8" s="342"/>
    </row>
    <row r="9" spans="2:19" ht="15.75" hidden="1" customHeight="1" outlineLevel="1">
      <c r="B9" s="145"/>
      <c r="C9" s="146" t="s">
        <v>352</v>
      </c>
      <c r="D9" s="146"/>
      <c r="E9" s="148"/>
      <c r="F9" s="342">
        <v>255</v>
      </c>
      <c r="G9" s="342"/>
      <c r="H9" s="342"/>
    </row>
    <row r="10" spans="2:19" ht="15.75" hidden="1" customHeight="1" outlineLevel="1">
      <c r="B10" s="145"/>
      <c r="C10" s="146" t="s">
        <v>353</v>
      </c>
      <c r="D10" s="146"/>
      <c r="E10" s="148"/>
      <c r="F10" s="342">
        <v>1000</v>
      </c>
      <c r="G10" s="342"/>
      <c r="H10" s="342"/>
    </row>
    <row r="11" spans="2:19" ht="15.75" hidden="1" customHeight="1" outlineLevel="1">
      <c r="B11" s="145"/>
      <c r="C11" s="146" t="s">
        <v>354</v>
      </c>
      <c r="D11" s="146"/>
      <c r="E11" s="148"/>
      <c r="F11" s="342">
        <v>9</v>
      </c>
      <c r="G11" s="342"/>
      <c r="H11" s="342"/>
    </row>
    <row r="12" spans="2:19" ht="15.75" hidden="1" customHeight="1" outlineLevel="1">
      <c r="B12" s="145"/>
      <c r="C12" s="146" t="s">
        <v>355</v>
      </c>
      <c r="D12" s="146"/>
      <c r="E12" s="148"/>
      <c r="F12" s="342">
        <v>5</v>
      </c>
      <c r="G12" s="342"/>
      <c r="H12" s="342"/>
    </row>
    <row r="13" spans="2:19" ht="15.75" hidden="1" customHeight="1" outlineLevel="1">
      <c r="B13" s="145"/>
      <c r="C13" s="146" t="s">
        <v>356</v>
      </c>
      <c r="D13" s="146"/>
      <c r="E13" s="148"/>
      <c r="F13" s="342">
        <v>70</v>
      </c>
      <c r="G13" s="342"/>
      <c r="H13" s="342"/>
    </row>
    <row r="14" spans="2:19" ht="15.75" hidden="1" customHeight="1" outlineLevel="1">
      <c r="B14" s="145"/>
      <c r="C14" s="146" t="s">
        <v>357</v>
      </c>
      <c r="D14" s="146"/>
      <c r="E14" s="148"/>
      <c r="F14" s="342">
        <v>100</v>
      </c>
      <c r="G14" s="342"/>
      <c r="H14" s="342"/>
    </row>
    <row r="15" spans="2:19" ht="15.75" hidden="1" customHeight="1" outlineLevel="1">
      <c r="B15" s="145"/>
      <c r="C15" s="146" t="s">
        <v>358</v>
      </c>
      <c r="D15" s="146"/>
      <c r="E15" s="148"/>
      <c r="F15" s="342">
        <v>175</v>
      </c>
      <c r="G15" s="342"/>
      <c r="H15" s="342"/>
    </row>
    <row r="16" spans="2:19" ht="15.75" hidden="1" customHeight="1" outlineLevel="1">
      <c r="B16" s="145"/>
      <c r="C16" s="146" t="s">
        <v>359</v>
      </c>
      <c r="D16" s="146"/>
      <c r="E16" s="148"/>
      <c r="F16" s="342">
        <v>508</v>
      </c>
      <c r="G16" s="342"/>
      <c r="H16" s="342"/>
    </row>
    <row r="17" spans="2:17" ht="15.75" hidden="1" customHeight="1" outlineLevel="1">
      <c r="B17" s="145"/>
      <c r="C17" s="146" t="s">
        <v>360</v>
      </c>
      <c r="D17" s="146"/>
      <c r="E17" s="148"/>
      <c r="F17" s="342" t="s">
        <v>23</v>
      </c>
      <c r="G17" s="342"/>
      <c r="H17" s="342"/>
    </row>
    <row r="18" spans="2:17" ht="15.75" hidden="1" customHeight="1" outlineLevel="1">
      <c r="B18" s="145"/>
      <c r="C18" s="146" t="s">
        <v>8</v>
      </c>
      <c r="D18" s="146"/>
      <c r="E18" s="148"/>
      <c r="F18" s="342" t="s">
        <v>9</v>
      </c>
      <c r="G18" s="342"/>
      <c r="H18" s="342"/>
    </row>
    <row r="19" spans="2:17" ht="15.75" hidden="1" customHeight="1" outlineLevel="1">
      <c r="B19" s="145"/>
      <c r="C19" s="146" t="s">
        <v>361</v>
      </c>
      <c r="D19" s="146"/>
      <c r="E19" s="148"/>
      <c r="F19" s="342" t="s">
        <v>18</v>
      </c>
      <c r="G19" s="342"/>
      <c r="H19" s="342"/>
    </row>
    <row r="20" spans="2:17" ht="15.75" hidden="1" customHeight="1" outlineLevel="1">
      <c r="B20" s="145"/>
      <c r="C20" s="146" t="s">
        <v>362</v>
      </c>
      <c r="D20" s="146"/>
      <c r="E20" s="148"/>
      <c r="F20" s="342" t="s">
        <v>28</v>
      </c>
      <c r="G20" s="342"/>
      <c r="H20" s="342"/>
    </row>
    <row r="21" spans="2:17" ht="15.75" hidden="1" customHeight="1" outlineLevel="1">
      <c r="B21" s="145"/>
      <c r="C21" s="146" t="s">
        <v>363</v>
      </c>
      <c r="D21" s="146"/>
      <c r="E21" s="148"/>
      <c r="F21" s="342" t="s">
        <v>80</v>
      </c>
      <c r="G21" s="342"/>
      <c r="H21" s="342"/>
    </row>
    <row r="22" spans="2:17" ht="15.75" hidden="1" customHeight="1" outlineLevel="1">
      <c r="B22" s="145"/>
      <c r="C22" s="146" t="s">
        <v>365</v>
      </c>
      <c r="D22" s="146"/>
      <c r="E22" s="148"/>
      <c r="F22" s="342">
        <v>320</v>
      </c>
      <c r="G22" s="342"/>
      <c r="H22" s="342"/>
    </row>
    <row r="23" spans="2:17" ht="15.75" customHeight="1" collapsed="1">
      <c r="B23" s="45"/>
      <c r="E23" s="54"/>
      <c r="F23" s="48"/>
      <c r="G23" s="48"/>
      <c r="H23" s="47"/>
    </row>
    <row r="24" spans="2:17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7" ht="15.75" customHeight="1" outlineLevel="1">
      <c r="B25" s="228">
        <v>1121</v>
      </c>
      <c r="C25" s="221" t="s">
        <v>60</v>
      </c>
      <c r="D25" s="221"/>
      <c r="E25" s="199">
        <v>7210</v>
      </c>
      <c r="F25" s="158">
        <f>E25*'Прайс-лист'!I3*(1-'Прайс-лист'!$E$3)</f>
        <v>184576</v>
      </c>
      <c r="G25" s="228"/>
      <c r="H25" s="159">
        <f>F25</f>
        <v>184576</v>
      </c>
    </row>
    <row r="26" spans="2:17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7" ht="292.5" hidden="1" customHeight="1" outlineLevel="2">
      <c r="B27" s="161"/>
      <c r="C27" s="341" t="s">
        <v>557</v>
      </c>
      <c r="D27" s="341"/>
      <c r="E27" s="341"/>
      <c r="F27" s="341"/>
      <c r="G27" s="341"/>
      <c r="H27" s="341"/>
    </row>
    <row r="28" spans="2:17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7" ht="15.75" customHeight="1" outlineLevel="1">
      <c r="B29" s="228">
        <v>2474</v>
      </c>
      <c r="C29" s="162" t="s">
        <v>369</v>
      </c>
      <c r="D29" s="250" t="s">
        <v>610</v>
      </c>
      <c r="E29" s="202">
        <v>265</v>
      </c>
      <c r="F29" s="158">
        <f>E29*'Прайс-лист'!I3*(1-'Прайс-лист'!$E$3)</f>
        <v>6784</v>
      </c>
      <c r="G29" s="160">
        <v>0</v>
      </c>
      <c r="H29" s="159">
        <f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</row>
    <row r="30" spans="2:17" ht="15.75" customHeight="1" outlineLevel="1">
      <c r="B30" s="192"/>
      <c r="C30" s="146" t="s">
        <v>461</v>
      </c>
      <c r="D30" s="252" t="s">
        <v>610</v>
      </c>
      <c r="E30" s="202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6" si="0">F30*G30</f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263</v>
      </c>
      <c r="Q30" s="69" t="s">
        <v>243</v>
      </c>
    </row>
    <row r="31" spans="2:17" ht="15.75" customHeight="1" outlineLevel="1">
      <c r="B31" s="228">
        <v>2127</v>
      </c>
      <c r="C31" s="146" t="s">
        <v>462</v>
      </c>
      <c r="D31" s="252" t="s">
        <v>610</v>
      </c>
      <c r="E31" s="202">
        <v>177</v>
      </c>
      <c r="F31" s="158">
        <f>E31*'Прайс-лист'!I3*(1-'Прайс-лист'!$E$3)</f>
        <v>4531.2</v>
      </c>
      <c r="G31" s="160">
        <v>0</v>
      </c>
      <c r="H31" s="158">
        <f>F31*G31</f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264</v>
      </c>
      <c r="Q31" s="236" t="s">
        <v>242</v>
      </c>
    </row>
    <row r="32" spans="2:17" ht="15.75" customHeight="1" outlineLevel="1">
      <c r="B32" s="228"/>
      <c r="C32" s="146" t="s">
        <v>463</v>
      </c>
      <c r="D32" s="252" t="s">
        <v>610</v>
      </c>
      <c r="E32" s="202">
        <v>2690</v>
      </c>
      <c r="F32" s="158">
        <f>E32*'Прайс-лист'!I3*(1-'Прайс-лист'!$E$3)</f>
        <v>68864</v>
      </c>
      <c r="G32" s="160">
        <v>0</v>
      </c>
      <c r="H32" s="159">
        <f>F32*G32</f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265</v>
      </c>
    </row>
    <row r="33" spans="1:18" ht="15.75" customHeight="1" outlineLevel="1">
      <c r="B33" s="228"/>
      <c r="C33" s="146" t="s">
        <v>419</v>
      </c>
      <c r="D33" s="252" t="s">
        <v>610</v>
      </c>
      <c r="E33" s="202">
        <v>3733</v>
      </c>
      <c r="F33" s="158">
        <f>E33*'Прайс-лист'!I3*(1-'Прайс-лист'!$E$3)</f>
        <v>95564.800000000003</v>
      </c>
      <c r="G33" s="160">
        <v>0</v>
      </c>
      <c r="H33" s="159">
        <f>F33*G33</f>
        <v>0</v>
      </c>
      <c r="J33" s="69" t="s">
        <v>205</v>
      </c>
      <c r="K33" s="258" t="s">
        <v>295</v>
      </c>
      <c r="L33" s="257"/>
      <c r="M33" s="257"/>
      <c r="N33" s="257"/>
      <c r="O33" s="237"/>
      <c r="P33" s="238" t="s">
        <v>266</v>
      </c>
      <c r="Q33" s="237"/>
    </row>
    <row r="34" spans="1:18" ht="15.75" customHeight="1" outlineLevel="1">
      <c r="B34" s="228">
        <v>2004</v>
      </c>
      <c r="C34" s="146" t="s">
        <v>372</v>
      </c>
      <c r="D34" s="252" t="s">
        <v>610</v>
      </c>
      <c r="E34" s="202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P34" s="238" t="s">
        <v>267</v>
      </c>
      <c r="Q34" s="69"/>
    </row>
    <row r="35" spans="1:18" ht="15.75" customHeight="1" outlineLevel="1">
      <c r="B35" s="228">
        <v>3051</v>
      </c>
      <c r="C35" s="162" t="s">
        <v>373</v>
      </c>
      <c r="D35" s="252" t="s">
        <v>610</v>
      </c>
      <c r="E35" s="202">
        <v>28</v>
      </c>
      <c r="F35" s="158">
        <f>E35*'Прайс-лист'!I3*(1-'Прайс-лист'!$E$3)</f>
        <v>716.80000000000007</v>
      </c>
      <c r="G35" s="160">
        <v>0</v>
      </c>
      <c r="H35" s="159">
        <f t="shared" si="0"/>
        <v>0</v>
      </c>
      <c r="J35" s="69"/>
      <c r="K35" s="259" t="s">
        <v>294</v>
      </c>
      <c r="L35" s="69"/>
      <c r="M35" s="69"/>
      <c r="N35" s="69"/>
      <c r="O35" s="69"/>
      <c r="Q35" s="238"/>
      <c r="R35" s="69"/>
    </row>
    <row r="36" spans="1:18" ht="15.75" customHeight="1" outlineLevel="1">
      <c r="B36" s="227" t="s">
        <v>239</v>
      </c>
      <c r="C36" s="167" t="s">
        <v>486</v>
      </c>
      <c r="D36" s="252" t="s">
        <v>610</v>
      </c>
      <c r="E36" s="203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</row>
    <row r="37" spans="1:18" ht="15.75" customHeight="1" outlineLevel="1">
      <c r="C37" s="249" t="s">
        <v>376</v>
      </c>
      <c r="D37" s="174"/>
      <c r="E37" s="174"/>
      <c r="F37" s="174"/>
      <c r="G37" s="174"/>
      <c r="H37" s="174"/>
    </row>
    <row r="38" spans="1:18" ht="15.75" customHeight="1" outlineLevel="1">
      <c r="A38" s="140"/>
      <c r="B38" s="223">
        <v>4144</v>
      </c>
      <c r="C38" s="162" t="s">
        <v>487</v>
      </c>
      <c r="D38" s="164"/>
      <c r="E38" s="204">
        <v>23</v>
      </c>
      <c r="F38" s="158">
        <f>E38*'Прайс-лист'!I3*(1-'Прайс-лист'!$E$3)</f>
        <v>588.80000000000007</v>
      </c>
      <c r="G38" s="160">
        <v>0</v>
      </c>
      <c r="H38" s="159">
        <f t="shared" ref="H38:H54" si="1">F38*G38</f>
        <v>0</v>
      </c>
    </row>
    <row r="39" spans="1:18" ht="15.75" customHeight="1" outlineLevel="1">
      <c r="A39" s="140"/>
      <c r="B39" s="225">
        <v>2425</v>
      </c>
      <c r="C39" s="162" t="s">
        <v>488</v>
      </c>
      <c r="D39" s="221"/>
      <c r="E39" s="199">
        <v>414</v>
      </c>
      <c r="F39" s="158">
        <f>E39*'Прайс-лист'!I3*(1-'Прайс-лист'!$E$3)</f>
        <v>10598.400000000001</v>
      </c>
      <c r="G39" s="160">
        <v>0</v>
      </c>
      <c r="H39" s="159">
        <f t="shared" si="1"/>
        <v>0</v>
      </c>
    </row>
    <row r="40" spans="1:18" ht="15.75" customHeight="1" outlineLevel="1">
      <c r="A40" s="140"/>
      <c r="B40" s="225">
        <v>2335</v>
      </c>
      <c r="C40" s="146" t="s">
        <v>510</v>
      </c>
      <c r="D40" s="221"/>
      <c r="E40" s="199">
        <v>123</v>
      </c>
      <c r="F40" s="158">
        <f>E40*'Прайс-лист'!I3*(1-'Прайс-лист'!$E$3)</f>
        <v>3148.8</v>
      </c>
      <c r="G40" s="160">
        <v>0</v>
      </c>
      <c r="H40" s="159">
        <f t="shared" si="1"/>
        <v>0</v>
      </c>
    </row>
    <row r="41" spans="1:18" ht="15.75" customHeight="1" outlineLevel="1">
      <c r="A41" s="140"/>
      <c r="B41" s="225">
        <v>2217</v>
      </c>
      <c r="C41" s="246" t="s">
        <v>511</v>
      </c>
      <c r="D41" s="221"/>
      <c r="E41" s="199">
        <v>157</v>
      </c>
      <c r="F41" s="158">
        <f>E41*'Прайс-лист'!I3*(1-'Прайс-лист'!$E$3)</f>
        <v>4019.2000000000003</v>
      </c>
      <c r="G41" s="160">
        <v>0</v>
      </c>
      <c r="H41" s="159">
        <f t="shared" si="1"/>
        <v>0</v>
      </c>
    </row>
    <row r="42" spans="1:18" ht="15.75" customHeight="1" outlineLevel="1">
      <c r="A42" s="140"/>
      <c r="B42" s="225">
        <v>250701</v>
      </c>
      <c r="C42" s="162" t="s">
        <v>489</v>
      </c>
      <c r="D42" s="221"/>
      <c r="E42" s="199">
        <v>941</v>
      </c>
      <c r="F42" s="158">
        <f>E42*'Прайс-лист'!I3*(1-'Прайс-лист'!$E$3)</f>
        <v>24089.600000000002</v>
      </c>
      <c r="G42" s="160">
        <v>0</v>
      </c>
      <c r="H42" s="159">
        <f t="shared" si="1"/>
        <v>0</v>
      </c>
    </row>
    <row r="43" spans="1:18" ht="15.75" customHeight="1" outlineLevel="1">
      <c r="A43" s="140"/>
      <c r="B43" s="225">
        <v>2701</v>
      </c>
      <c r="C43" s="246" t="s">
        <v>512</v>
      </c>
      <c r="D43" s="221"/>
      <c r="E43" s="199">
        <v>528</v>
      </c>
      <c r="F43" s="158">
        <f>E43*'Прайс-лист'!I3*(1-'Прайс-лист'!$E$3)</f>
        <v>13516.800000000001</v>
      </c>
      <c r="G43" s="160">
        <v>0</v>
      </c>
      <c r="H43" s="159">
        <f t="shared" si="1"/>
        <v>0</v>
      </c>
    </row>
    <row r="44" spans="1:18" ht="15.75" customHeight="1" outlineLevel="1">
      <c r="A44" s="140"/>
      <c r="B44" s="225">
        <v>2702</v>
      </c>
      <c r="C44" s="246" t="s">
        <v>513</v>
      </c>
      <c r="D44" s="221"/>
      <c r="E44" s="199">
        <v>590</v>
      </c>
      <c r="F44" s="158">
        <f>E44*'Прайс-лист'!I3*(1-'Прайс-лист'!$E$3)</f>
        <v>15104</v>
      </c>
      <c r="G44" s="160">
        <v>0</v>
      </c>
      <c r="H44" s="159">
        <f t="shared" si="1"/>
        <v>0</v>
      </c>
    </row>
    <row r="45" spans="1:18" ht="15.75" customHeight="1" outlineLevel="1">
      <c r="A45" s="140"/>
      <c r="B45" s="225">
        <v>2603</v>
      </c>
      <c r="C45" s="162" t="s">
        <v>492</v>
      </c>
      <c r="D45" s="221"/>
      <c r="E45" s="199">
        <v>1008</v>
      </c>
      <c r="F45" s="158">
        <f>E45*'Прайс-лист'!I3*(1-'Прайс-лист'!$E$3)</f>
        <v>25804.800000000003</v>
      </c>
      <c r="G45" s="160">
        <v>0</v>
      </c>
      <c r="H45" s="159">
        <f t="shared" si="1"/>
        <v>0</v>
      </c>
    </row>
    <row r="46" spans="1:18" ht="15.75" customHeight="1" outlineLevel="1">
      <c r="A46" s="140"/>
      <c r="B46" s="225">
        <v>2601</v>
      </c>
      <c r="C46" s="246" t="s">
        <v>424</v>
      </c>
      <c r="D46" s="221"/>
      <c r="E46" s="199">
        <v>101</v>
      </c>
      <c r="F46" s="158">
        <f>E46*'Прайс-лист'!I3*(1-'Прайс-лист'!$E$3)</f>
        <v>2585.6000000000004</v>
      </c>
      <c r="G46" s="160">
        <v>0</v>
      </c>
      <c r="H46" s="159">
        <f t="shared" si="1"/>
        <v>0</v>
      </c>
    </row>
    <row r="47" spans="1:18" ht="15.75" customHeight="1" outlineLevel="1">
      <c r="A47" s="140"/>
      <c r="B47" s="225">
        <v>2422</v>
      </c>
      <c r="C47" s="162" t="s">
        <v>493</v>
      </c>
      <c r="D47" s="221"/>
      <c r="E47" s="199">
        <v>510</v>
      </c>
      <c r="F47" s="158">
        <f>E47*'Прайс-лист'!I3*(1-'Прайс-лист'!$E$3)</f>
        <v>13056</v>
      </c>
      <c r="G47" s="160">
        <v>0</v>
      </c>
      <c r="H47" s="159">
        <f t="shared" si="1"/>
        <v>0</v>
      </c>
    </row>
    <row r="48" spans="1:18" ht="15.75" customHeight="1" outlineLevel="1">
      <c r="A48" s="140"/>
      <c r="B48" s="225">
        <v>2939</v>
      </c>
      <c r="C48" s="246" t="s">
        <v>394</v>
      </c>
      <c r="D48" s="221"/>
      <c r="E48" s="199">
        <v>174</v>
      </c>
      <c r="F48" s="158">
        <f>E48*'Прайс-лист'!I3*(1-'Прайс-лист'!$E$3)</f>
        <v>4454.4000000000005</v>
      </c>
      <c r="G48" s="160">
        <v>0</v>
      </c>
      <c r="H48" s="159">
        <f t="shared" si="1"/>
        <v>0</v>
      </c>
    </row>
    <row r="49" spans="1:8" ht="15.75" customHeight="1" outlineLevel="1">
      <c r="A49" s="140"/>
      <c r="B49" s="225">
        <v>2940</v>
      </c>
      <c r="C49" s="246" t="s">
        <v>434</v>
      </c>
      <c r="D49" s="221"/>
      <c r="E49" s="199">
        <v>213</v>
      </c>
      <c r="F49" s="158">
        <f>E49*'Прайс-лист'!I3*(1-'Прайс-лист'!$E$3)</f>
        <v>5452.8</v>
      </c>
      <c r="G49" s="160">
        <v>0</v>
      </c>
      <c r="H49" s="159">
        <f t="shared" si="1"/>
        <v>0</v>
      </c>
    </row>
    <row r="50" spans="1:8" ht="15.75" customHeight="1" outlineLevel="1">
      <c r="A50" s="140"/>
      <c r="B50" s="225">
        <v>2863</v>
      </c>
      <c r="C50" s="246" t="s">
        <v>395</v>
      </c>
      <c r="D50" s="221"/>
      <c r="E50" s="199">
        <v>449</v>
      </c>
      <c r="F50" s="158">
        <f>E50*'Прайс-лист'!I3*(1-'Прайс-лист'!$E$3)</f>
        <v>11494.400000000001</v>
      </c>
      <c r="G50" s="160">
        <v>0</v>
      </c>
      <c r="H50" s="159">
        <f t="shared" si="1"/>
        <v>0</v>
      </c>
    </row>
    <row r="51" spans="1:8" ht="15.75" customHeight="1" outlineLevel="1">
      <c r="A51" s="140"/>
      <c r="B51" s="225">
        <v>286301</v>
      </c>
      <c r="C51" s="146" t="s">
        <v>494</v>
      </c>
      <c r="D51" s="221"/>
      <c r="E51" s="199">
        <v>449</v>
      </c>
      <c r="F51" s="158">
        <f>E51*'Прайс-лист'!I3*(1-'Прайс-лист'!$E$3)</f>
        <v>11494.400000000001</v>
      </c>
      <c r="G51" s="160">
        <v>0</v>
      </c>
      <c r="H51" s="159">
        <f t="shared" si="1"/>
        <v>0</v>
      </c>
    </row>
    <row r="52" spans="1:8" ht="15.75" customHeight="1" outlineLevel="1">
      <c r="A52" s="140"/>
      <c r="B52" s="225">
        <v>2868</v>
      </c>
      <c r="C52" s="162" t="s">
        <v>514</v>
      </c>
      <c r="D52" s="221"/>
      <c r="E52" s="199">
        <v>101</v>
      </c>
      <c r="F52" s="158">
        <f>E52*'Прайс-лист'!I3*(1-'Прайс-лист'!$E$3)</f>
        <v>2585.6000000000004</v>
      </c>
      <c r="G52" s="160">
        <v>0</v>
      </c>
      <c r="H52" s="159">
        <f t="shared" si="1"/>
        <v>0</v>
      </c>
    </row>
    <row r="53" spans="1:8" ht="15.75" customHeight="1" outlineLevel="1">
      <c r="A53" s="140"/>
      <c r="B53" s="225">
        <v>2392</v>
      </c>
      <c r="C53" s="162" t="s">
        <v>466</v>
      </c>
      <c r="D53" s="221"/>
      <c r="E53" s="199">
        <v>655</v>
      </c>
      <c r="F53" s="158">
        <f>E53*'Прайс-лист'!I3*(1-'Прайс-лист'!$E$3)</f>
        <v>16768</v>
      </c>
      <c r="G53" s="160">
        <v>0</v>
      </c>
      <c r="H53" s="159">
        <f t="shared" si="1"/>
        <v>0</v>
      </c>
    </row>
    <row r="54" spans="1:8" ht="15.75" customHeight="1" outlineLevel="1">
      <c r="A54" s="140"/>
      <c r="B54" s="225">
        <v>2397</v>
      </c>
      <c r="C54" s="162" t="s">
        <v>497</v>
      </c>
      <c r="D54" s="221"/>
      <c r="E54" s="199">
        <v>926</v>
      </c>
      <c r="F54" s="158">
        <f>E54*'Прайс-лист'!I3*(1-'Прайс-лист'!$E$3)</f>
        <v>23705.600000000002</v>
      </c>
      <c r="G54" s="160">
        <v>0</v>
      </c>
      <c r="H54" s="159">
        <f t="shared" si="1"/>
        <v>0</v>
      </c>
    </row>
    <row r="55" spans="1:8" ht="15.75" customHeight="1">
      <c r="B55" s="3"/>
      <c r="C55" s="229"/>
      <c r="D55" s="229"/>
      <c r="E55" s="1"/>
      <c r="F55" s="1"/>
      <c r="G55" s="15" t="s">
        <v>417</v>
      </c>
      <c r="H55" s="72">
        <f>SUM(H25:H54)</f>
        <v>184576</v>
      </c>
    </row>
  </sheetData>
  <sortState ref="A38:J54">
    <sortCondition ref="A38"/>
  </sortState>
  <mergeCells count="23"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9:H19"/>
    <mergeCell ref="R2:S2"/>
    <mergeCell ref="B2:H2"/>
    <mergeCell ref="F16:H16"/>
    <mergeCell ref="F17:H17"/>
    <mergeCell ref="F18:H18"/>
    <mergeCell ref="B3:H3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2:S53"/>
  <sheetViews>
    <sheetView showGridLines="0" zoomScaleNormal="100" workbookViewId="0">
      <pane ySplit="2" topLeftCell="A3" activePane="bottomLeft" state="frozen"/>
      <selection pane="bottomLeft" activeCell="T42" sqref="T42"/>
    </sheetView>
  </sheetViews>
  <sheetFormatPr defaultRowHeight="15.75" customHeight="1" outlineLevelRow="2" outlineLevelCol="1"/>
  <cols>
    <col min="1" max="1" width="3.7109375" style="265" customWidth="1"/>
    <col min="2" max="2" width="12.7109375" style="267" customWidth="1"/>
    <col min="3" max="3" width="80.7109375" style="265" customWidth="1"/>
    <col min="4" max="4" width="25.7109375" style="265" customWidth="1"/>
    <col min="5" max="5" width="11.140625" style="265" hidden="1" customWidth="1"/>
    <col min="6" max="6" width="15.7109375" style="265" customWidth="1"/>
    <col min="7" max="7" width="10.7109375" style="267" customWidth="1"/>
    <col min="8" max="8" width="15.7109375" style="265" customWidth="1"/>
    <col min="9" max="9" width="9.140625" style="265"/>
    <col min="10" max="17" width="15.7109375" style="265" hidden="1" customWidth="1" outlineLevel="1"/>
    <col min="18" max="18" width="9.140625" style="265" collapsed="1"/>
    <col min="19" max="16384" width="9.140625" style="265"/>
  </cols>
  <sheetData>
    <row r="2" spans="2:19" ht="15.75" customHeight="1">
      <c r="B2" s="343" t="s">
        <v>39</v>
      </c>
      <c r="C2" s="343"/>
      <c r="D2" s="343"/>
      <c r="E2" s="343"/>
      <c r="F2" s="343"/>
      <c r="G2" s="343"/>
      <c r="H2" s="343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82"/>
      <c r="F4" s="344">
        <v>470</v>
      </c>
      <c r="G4" s="344"/>
      <c r="H4" s="344"/>
    </row>
    <row r="5" spans="2:19" ht="15.75" hidden="1" customHeight="1" outlineLevel="1">
      <c r="B5" s="145"/>
      <c r="C5" s="146" t="s">
        <v>349</v>
      </c>
      <c r="D5" s="146"/>
      <c r="E5" s="182"/>
      <c r="F5" s="344">
        <v>340</v>
      </c>
      <c r="G5" s="344"/>
      <c r="H5" s="344"/>
    </row>
    <row r="6" spans="2:19" ht="15.75" hidden="1" customHeight="1" outlineLevel="1">
      <c r="B6" s="145"/>
      <c r="C6" s="146" t="s">
        <v>6</v>
      </c>
      <c r="D6" s="146"/>
      <c r="E6" s="182"/>
      <c r="F6" s="344">
        <v>210</v>
      </c>
      <c r="G6" s="344"/>
      <c r="H6" s="344"/>
    </row>
    <row r="7" spans="2:19" ht="15.75" hidden="1" customHeight="1" outlineLevel="1">
      <c r="B7" s="145"/>
      <c r="C7" s="146" t="s">
        <v>350</v>
      </c>
      <c r="D7" s="146"/>
      <c r="E7" s="182"/>
      <c r="F7" s="344">
        <v>110</v>
      </c>
      <c r="G7" s="344"/>
      <c r="H7" s="344"/>
    </row>
    <row r="8" spans="2:19" ht="15.75" hidden="1" customHeight="1" outlineLevel="1">
      <c r="B8" s="145"/>
      <c r="C8" s="146" t="s">
        <v>351</v>
      </c>
      <c r="D8" s="146"/>
      <c r="E8" s="182"/>
      <c r="F8" s="344">
        <v>50</v>
      </c>
      <c r="G8" s="344"/>
      <c r="H8" s="344"/>
    </row>
    <row r="9" spans="2:19" ht="15.75" hidden="1" customHeight="1" outlineLevel="1">
      <c r="B9" s="145"/>
      <c r="C9" s="146" t="s">
        <v>352</v>
      </c>
      <c r="D9" s="146"/>
      <c r="E9" s="182"/>
      <c r="F9" s="344">
        <v>200</v>
      </c>
      <c r="G9" s="344"/>
      <c r="H9" s="344"/>
    </row>
    <row r="10" spans="2:19" ht="15.75" hidden="1" customHeight="1" outlineLevel="1">
      <c r="B10" s="145"/>
      <c r="C10" s="146" t="s">
        <v>353</v>
      </c>
      <c r="D10" s="146"/>
      <c r="E10" s="182"/>
      <c r="F10" s="344">
        <v>900</v>
      </c>
      <c r="G10" s="344"/>
      <c r="H10" s="344"/>
    </row>
    <row r="11" spans="2:19" ht="15.75" hidden="1" customHeight="1" outlineLevel="1">
      <c r="B11" s="145"/>
      <c r="C11" s="146" t="s">
        <v>354</v>
      </c>
      <c r="D11" s="146"/>
      <c r="E11" s="182"/>
      <c r="F11" s="344">
        <v>8</v>
      </c>
      <c r="G11" s="344"/>
      <c r="H11" s="344"/>
    </row>
    <row r="12" spans="2:19" ht="15.75" hidden="1" customHeight="1" outlineLevel="1">
      <c r="B12" s="145"/>
      <c r="C12" s="146" t="s">
        <v>355</v>
      </c>
      <c r="D12" s="146"/>
      <c r="E12" s="182"/>
      <c r="F12" s="344">
        <v>5</v>
      </c>
      <c r="G12" s="344"/>
      <c r="H12" s="344"/>
    </row>
    <row r="13" spans="2:19" ht="15.75" hidden="1" customHeight="1" outlineLevel="1">
      <c r="B13" s="145"/>
      <c r="C13" s="146" t="s">
        <v>356</v>
      </c>
      <c r="D13" s="146"/>
      <c r="E13" s="182"/>
      <c r="F13" s="344">
        <v>50</v>
      </c>
      <c r="G13" s="344"/>
      <c r="H13" s="344"/>
    </row>
    <row r="14" spans="2:19" ht="15.75" hidden="1" customHeight="1" outlineLevel="1">
      <c r="B14" s="145"/>
      <c r="C14" s="146" t="s">
        <v>357</v>
      </c>
      <c r="D14" s="146"/>
      <c r="E14" s="182"/>
      <c r="F14" s="344">
        <v>70</v>
      </c>
      <c r="G14" s="344"/>
      <c r="H14" s="344"/>
    </row>
    <row r="15" spans="2:19" ht="15.75" hidden="1" customHeight="1" outlineLevel="1">
      <c r="B15" s="145"/>
      <c r="C15" s="146" t="s">
        <v>358</v>
      </c>
      <c r="D15" s="146"/>
      <c r="E15" s="182"/>
      <c r="F15" s="344">
        <v>150</v>
      </c>
      <c r="G15" s="344"/>
      <c r="H15" s="344"/>
    </row>
    <row r="16" spans="2:19" ht="15.75" hidden="1" customHeight="1" outlineLevel="1">
      <c r="B16" s="145"/>
      <c r="C16" s="146" t="s">
        <v>359</v>
      </c>
      <c r="D16" s="146"/>
      <c r="E16" s="182"/>
      <c r="F16" s="344">
        <v>508</v>
      </c>
      <c r="G16" s="344"/>
      <c r="H16" s="344"/>
    </row>
    <row r="17" spans="2:17" ht="15.75" hidden="1" customHeight="1" outlineLevel="1">
      <c r="B17" s="145"/>
      <c r="C17" s="146" t="s">
        <v>360</v>
      </c>
      <c r="D17" s="146"/>
      <c r="E17" s="182"/>
      <c r="F17" s="344" t="s">
        <v>22</v>
      </c>
      <c r="G17" s="344"/>
      <c r="H17" s="344"/>
    </row>
    <row r="18" spans="2:17" ht="15.75" hidden="1" customHeight="1" outlineLevel="1">
      <c r="B18" s="145"/>
      <c r="C18" s="146" t="s">
        <v>8</v>
      </c>
      <c r="D18" s="146"/>
      <c r="E18" s="182"/>
      <c r="F18" s="344" t="s">
        <v>9</v>
      </c>
      <c r="G18" s="344"/>
      <c r="H18" s="344"/>
    </row>
    <row r="19" spans="2:17" ht="15.75" hidden="1" customHeight="1" outlineLevel="1">
      <c r="B19" s="145"/>
      <c r="C19" s="146" t="s">
        <v>361</v>
      </c>
      <c r="D19" s="146"/>
      <c r="E19" s="182"/>
      <c r="F19" s="344" t="s">
        <v>18</v>
      </c>
      <c r="G19" s="344"/>
      <c r="H19" s="344"/>
    </row>
    <row r="20" spans="2:17" ht="15.75" hidden="1" customHeight="1" outlineLevel="1">
      <c r="B20" s="145"/>
      <c r="C20" s="146" t="s">
        <v>362</v>
      </c>
      <c r="D20" s="146"/>
      <c r="E20" s="182"/>
      <c r="F20" s="344" t="s">
        <v>27</v>
      </c>
      <c r="G20" s="344"/>
      <c r="H20" s="344"/>
    </row>
    <row r="21" spans="2:17" ht="15.75" hidden="1" customHeight="1" outlineLevel="1">
      <c r="B21" s="145"/>
      <c r="C21" s="146" t="s">
        <v>363</v>
      </c>
      <c r="D21" s="146"/>
      <c r="E21" s="182"/>
      <c r="F21" s="344" t="s">
        <v>80</v>
      </c>
      <c r="G21" s="344"/>
      <c r="H21" s="344"/>
    </row>
    <row r="22" spans="2:17" ht="15.75" hidden="1" customHeight="1" outlineLevel="1">
      <c r="B22" s="145"/>
      <c r="C22" s="146" t="s">
        <v>365</v>
      </c>
      <c r="D22" s="146"/>
      <c r="E22" s="182"/>
      <c r="F22" s="344">
        <v>256</v>
      </c>
      <c r="G22" s="344"/>
      <c r="H22" s="344"/>
    </row>
    <row r="23" spans="2:17" ht="15.75" customHeight="1" collapsed="1">
      <c r="B23" s="170"/>
      <c r="C23" s="171"/>
      <c r="D23" s="171"/>
      <c r="E23" s="173"/>
      <c r="F23" s="171"/>
      <c r="G23" s="171"/>
      <c r="H23" s="173"/>
    </row>
    <row r="24" spans="2:17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7" ht="15.75" customHeight="1" outlineLevel="1">
      <c r="B25" s="226">
        <v>1151</v>
      </c>
      <c r="C25" s="205" t="s">
        <v>60</v>
      </c>
      <c r="D25" s="205"/>
      <c r="E25" s="193">
        <v>5860</v>
      </c>
      <c r="F25" s="158">
        <f>E25*'Прайс-лист'!I3*(1-'Прайс-лист'!$E$3)</f>
        <v>150016</v>
      </c>
      <c r="G25" s="226"/>
      <c r="H25" s="193">
        <f>F25</f>
        <v>150016</v>
      </c>
    </row>
    <row r="26" spans="2:17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7" ht="276" hidden="1" customHeight="1" outlineLevel="2">
      <c r="B27" s="161"/>
      <c r="C27" s="341" t="s">
        <v>558</v>
      </c>
      <c r="D27" s="341"/>
      <c r="E27" s="341"/>
      <c r="F27" s="341"/>
      <c r="G27" s="341"/>
      <c r="H27" s="341"/>
    </row>
    <row r="28" spans="2:17" ht="15.75" customHeight="1" outlineLevel="1" collapsed="1">
      <c r="B28" s="136"/>
      <c r="C28" s="248" t="s">
        <v>368</v>
      </c>
      <c r="D28" s="15"/>
      <c r="E28" s="15"/>
      <c r="F28" s="15"/>
      <c r="G28" s="15"/>
      <c r="H28" s="15"/>
    </row>
    <row r="29" spans="2:17" ht="15.75" customHeight="1" outlineLevel="1">
      <c r="B29" s="228">
        <v>2474</v>
      </c>
      <c r="C29" s="162" t="s">
        <v>369</v>
      </c>
      <c r="D29" s="250" t="s">
        <v>610</v>
      </c>
      <c r="E29" s="158">
        <v>265</v>
      </c>
      <c r="F29" s="158">
        <f>E29*'Прайс-лист'!I3*(1-'Прайс-лист'!$E$3)</f>
        <v>6784</v>
      </c>
      <c r="G29" s="160">
        <v>0</v>
      </c>
      <c r="H29" s="159">
        <f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</row>
    <row r="30" spans="2:17" ht="15.75" customHeight="1" outlineLevel="1">
      <c r="B30" s="192"/>
      <c r="C30" s="146" t="s">
        <v>461</v>
      </c>
      <c r="D30" s="252" t="s">
        <v>610</v>
      </c>
      <c r="E30" s="158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6" si="0">F30*G30</f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263</v>
      </c>
      <c r="Q30" s="69" t="s">
        <v>243</v>
      </c>
    </row>
    <row r="31" spans="2:17" ht="15.75" customHeight="1" outlineLevel="1">
      <c r="B31" s="228">
        <v>2120</v>
      </c>
      <c r="C31" s="146" t="s">
        <v>462</v>
      </c>
      <c r="D31" s="252" t="s">
        <v>610</v>
      </c>
      <c r="E31" s="158">
        <v>151</v>
      </c>
      <c r="F31" s="158">
        <f>E31*'Прайс-лист'!I3*(1-'Прайс-лист'!$E$3)</f>
        <v>3865.6000000000004</v>
      </c>
      <c r="G31" s="160">
        <v>0</v>
      </c>
      <c r="H31" s="158">
        <f>F31*G31</f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264</v>
      </c>
      <c r="Q31" s="236" t="s">
        <v>242</v>
      </c>
    </row>
    <row r="32" spans="2:17" ht="15.75" customHeight="1" outlineLevel="1">
      <c r="B32" s="228">
        <v>1156</v>
      </c>
      <c r="C32" s="146" t="s">
        <v>463</v>
      </c>
      <c r="D32" s="252" t="s">
        <v>610</v>
      </c>
      <c r="E32" s="158">
        <v>2487</v>
      </c>
      <c r="F32" s="158">
        <f>E32*'Прайс-лист'!I3*(1-'Прайс-лист'!$E$3)</f>
        <v>63667.200000000004</v>
      </c>
      <c r="G32" s="160">
        <v>0</v>
      </c>
      <c r="H32" s="159">
        <f>F32*G32</f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265</v>
      </c>
      <c r="Q32" s="136"/>
    </row>
    <row r="33" spans="1:17" ht="15.75" customHeight="1" outlineLevel="1">
      <c r="B33" s="228"/>
      <c r="C33" s="146" t="s">
        <v>419</v>
      </c>
      <c r="D33" s="252" t="s">
        <v>610</v>
      </c>
      <c r="E33" s="158">
        <v>3357</v>
      </c>
      <c r="F33" s="158">
        <f>E33*'Прайс-лист'!I3*(1-'Прайс-лист'!$E$3)</f>
        <v>85939.200000000012</v>
      </c>
      <c r="G33" s="160">
        <v>0</v>
      </c>
      <c r="H33" s="159">
        <f>F33*G33</f>
        <v>0</v>
      </c>
      <c r="J33" s="69" t="s">
        <v>205</v>
      </c>
      <c r="K33" s="258" t="s">
        <v>295</v>
      </c>
      <c r="L33" s="257"/>
      <c r="M33" s="257"/>
      <c r="N33" s="257"/>
      <c r="O33" s="237"/>
      <c r="P33" s="238" t="s">
        <v>266</v>
      </c>
      <c r="Q33" s="237"/>
    </row>
    <row r="34" spans="1:17" ht="15.75" customHeight="1" outlineLevel="1">
      <c r="B34" s="228">
        <v>2004</v>
      </c>
      <c r="C34" s="146" t="s">
        <v>372</v>
      </c>
      <c r="D34" s="252" t="s">
        <v>610</v>
      </c>
      <c r="E34" s="158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O34" s="136"/>
      <c r="P34" s="238" t="s">
        <v>267</v>
      </c>
      <c r="Q34" s="69"/>
    </row>
    <row r="35" spans="1:17" ht="15.75" customHeight="1" outlineLevel="1">
      <c r="B35" s="228">
        <v>3051</v>
      </c>
      <c r="C35" s="162" t="s">
        <v>373</v>
      </c>
      <c r="D35" s="252" t="s">
        <v>610</v>
      </c>
      <c r="E35" s="158">
        <v>28</v>
      </c>
      <c r="F35" s="158">
        <f>E35*'Прайс-лист'!I3*(1-'Прайс-лист'!$E$3)</f>
        <v>716.80000000000007</v>
      </c>
      <c r="G35" s="160">
        <v>0</v>
      </c>
      <c r="H35" s="159">
        <f t="shared" si="0"/>
        <v>0</v>
      </c>
      <c r="J35" s="69"/>
      <c r="K35" s="259" t="s">
        <v>294</v>
      </c>
      <c r="L35" s="69"/>
      <c r="M35" s="69"/>
      <c r="N35" s="69"/>
      <c r="O35" s="69"/>
      <c r="P35" s="136"/>
      <c r="Q35" s="238"/>
    </row>
    <row r="36" spans="1:17" ht="15.75" customHeight="1" outlineLevel="1">
      <c r="B36" s="227" t="s">
        <v>239</v>
      </c>
      <c r="C36" s="167" t="s">
        <v>486</v>
      </c>
      <c r="D36" s="252" t="s">
        <v>610</v>
      </c>
      <c r="E36" s="158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</row>
    <row r="37" spans="1:17" ht="15.75" customHeight="1" outlineLevel="1">
      <c r="B37" s="136"/>
      <c r="C37" s="249" t="s">
        <v>376</v>
      </c>
      <c r="D37" s="174"/>
      <c r="E37" s="174"/>
      <c r="F37" s="174"/>
      <c r="G37" s="174"/>
      <c r="H37" s="174"/>
    </row>
    <row r="38" spans="1:17" ht="15.75" customHeight="1" outlineLevel="1">
      <c r="A38" s="237"/>
      <c r="B38" s="225">
        <v>4144</v>
      </c>
      <c r="C38" s="162" t="s">
        <v>487</v>
      </c>
      <c r="D38" s="164"/>
      <c r="E38" s="193">
        <v>23</v>
      </c>
      <c r="F38" s="158">
        <f>E38*'Прайс-лист'!I3*(1-'Прайс-лист'!$E$3)</f>
        <v>588.80000000000007</v>
      </c>
      <c r="G38" s="160">
        <v>0</v>
      </c>
      <c r="H38" s="159">
        <f>F38*G38</f>
        <v>0</v>
      </c>
    </row>
    <row r="39" spans="1:17" ht="15.75" customHeight="1" outlineLevel="1">
      <c r="A39" s="237"/>
      <c r="B39" s="225">
        <v>2413</v>
      </c>
      <c r="C39" s="162" t="s">
        <v>498</v>
      </c>
      <c r="D39" s="221"/>
      <c r="E39" s="193">
        <v>362</v>
      </c>
      <c r="F39" s="158">
        <f>E39*'Прайс-лист'!I3*(1-'Прайс-лист'!$E$3)</f>
        <v>9267.2000000000007</v>
      </c>
      <c r="G39" s="206">
        <v>0</v>
      </c>
      <c r="H39" s="193">
        <f t="shared" ref="H39:H52" si="1">F39*G39</f>
        <v>0</v>
      </c>
    </row>
    <row r="40" spans="1:17" ht="15.75" customHeight="1" outlineLevel="1">
      <c r="A40" s="237"/>
      <c r="B40" s="225">
        <v>2338</v>
      </c>
      <c r="C40" s="146" t="s">
        <v>510</v>
      </c>
      <c r="D40" s="221"/>
      <c r="E40" s="193">
        <v>90</v>
      </c>
      <c r="F40" s="158">
        <f>E40*'Прайс-лист'!I3*(1-'Прайс-лист'!$E$3)</f>
        <v>2304</v>
      </c>
      <c r="G40" s="206">
        <v>0</v>
      </c>
      <c r="H40" s="193">
        <f t="shared" si="1"/>
        <v>0</v>
      </c>
    </row>
    <row r="41" spans="1:17" ht="15.75" customHeight="1" outlineLevel="1">
      <c r="A41" s="237"/>
      <c r="B41" s="225">
        <v>2217</v>
      </c>
      <c r="C41" s="246" t="s">
        <v>511</v>
      </c>
      <c r="D41" s="221"/>
      <c r="E41" s="193">
        <v>140</v>
      </c>
      <c r="F41" s="158">
        <f>E41*'Прайс-лист'!I3*(1-'Прайс-лист'!$E$3)</f>
        <v>3584</v>
      </c>
      <c r="G41" s="206">
        <v>0</v>
      </c>
      <c r="H41" s="193">
        <f t="shared" si="1"/>
        <v>0</v>
      </c>
    </row>
    <row r="42" spans="1:17" ht="15.75" customHeight="1" outlineLevel="1">
      <c r="A42" s="237"/>
      <c r="B42" s="225">
        <v>2513</v>
      </c>
      <c r="C42" s="162" t="s">
        <v>499</v>
      </c>
      <c r="D42" s="221"/>
      <c r="E42" s="193">
        <v>827</v>
      </c>
      <c r="F42" s="158">
        <f>E42*'Прайс-лист'!I3*(1-'Прайс-лист'!$E$3)</f>
        <v>21171.200000000001</v>
      </c>
      <c r="G42" s="206">
        <v>0</v>
      </c>
      <c r="H42" s="193">
        <f>F42*G42</f>
        <v>0</v>
      </c>
    </row>
    <row r="43" spans="1:17" ht="15.75" customHeight="1" outlineLevel="1">
      <c r="A43" s="237"/>
      <c r="B43" s="225">
        <v>2701</v>
      </c>
      <c r="C43" s="246" t="s">
        <v>512</v>
      </c>
      <c r="D43" s="221"/>
      <c r="E43" s="193">
        <v>528</v>
      </c>
      <c r="F43" s="158">
        <f>E43*'Прайс-лист'!I3*(1-'Прайс-лист'!$E$3)</f>
        <v>13516.800000000001</v>
      </c>
      <c r="G43" s="206">
        <v>0</v>
      </c>
      <c r="H43" s="193">
        <f>F43*G43</f>
        <v>0</v>
      </c>
    </row>
    <row r="44" spans="1:17" ht="15.75" customHeight="1" outlineLevel="1">
      <c r="A44" s="237"/>
      <c r="B44" s="225">
        <v>2702</v>
      </c>
      <c r="C44" s="246" t="s">
        <v>513</v>
      </c>
      <c r="D44" s="221"/>
      <c r="E44" s="193">
        <v>590</v>
      </c>
      <c r="F44" s="158">
        <f>E44*'Прайс-лист'!I3*(1-'Прайс-лист'!$E$3)</f>
        <v>15104</v>
      </c>
      <c r="G44" s="206">
        <v>0</v>
      </c>
      <c r="H44" s="193">
        <f>F44*G44</f>
        <v>0</v>
      </c>
    </row>
    <row r="45" spans="1:17" ht="15.75" customHeight="1" outlineLevel="1">
      <c r="A45" s="237"/>
      <c r="B45" s="225">
        <v>2422</v>
      </c>
      <c r="C45" s="162" t="s">
        <v>493</v>
      </c>
      <c r="D45" s="221"/>
      <c r="E45" s="193">
        <v>510</v>
      </c>
      <c r="F45" s="158">
        <f>E45*'Прайс-лист'!I3*(1-'Прайс-лист'!$E$3)</f>
        <v>13056</v>
      </c>
      <c r="G45" s="206">
        <v>0</v>
      </c>
      <c r="H45" s="193">
        <f t="shared" si="1"/>
        <v>0</v>
      </c>
    </row>
    <row r="46" spans="1:17" ht="15.75" customHeight="1" outlineLevel="1">
      <c r="A46" s="237"/>
      <c r="B46" s="225">
        <v>2911</v>
      </c>
      <c r="C46" s="246" t="s">
        <v>394</v>
      </c>
      <c r="D46" s="221"/>
      <c r="E46" s="193">
        <v>158</v>
      </c>
      <c r="F46" s="158">
        <f>E46*'Прайс-лист'!I3*(1-'Прайс-лист'!$E$3)</f>
        <v>4044.8</v>
      </c>
      <c r="G46" s="206">
        <v>0</v>
      </c>
      <c r="H46" s="193">
        <f>F46*G46</f>
        <v>0</v>
      </c>
    </row>
    <row r="47" spans="1:17" ht="15.75" customHeight="1" outlineLevel="1">
      <c r="A47" s="237"/>
      <c r="B47" s="225">
        <v>2912</v>
      </c>
      <c r="C47" s="246" t="s">
        <v>434</v>
      </c>
      <c r="D47" s="221"/>
      <c r="E47" s="193">
        <v>203</v>
      </c>
      <c r="F47" s="158">
        <f>E47*'Прайс-лист'!I3*(1-'Прайс-лист'!$E$3)</f>
        <v>5196.8</v>
      </c>
      <c r="G47" s="206">
        <v>0</v>
      </c>
      <c r="H47" s="193">
        <f>F47*G47</f>
        <v>0</v>
      </c>
    </row>
    <row r="48" spans="1:17" ht="15.75" customHeight="1" outlineLevel="1">
      <c r="A48" s="237"/>
      <c r="B48" s="225">
        <v>2881</v>
      </c>
      <c r="C48" s="246" t="s">
        <v>395</v>
      </c>
      <c r="D48" s="221"/>
      <c r="E48" s="193">
        <v>449</v>
      </c>
      <c r="F48" s="158">
        <f>E48*'Прайс-лист'!I3*(1-'Прайс-лист'!$E$3)</f>
        <v>11494.400000000001</v>
      </c>
      <c r="G48" s="206">
        <v>0</v>
      </c>
      <c r="H48" s="193">
        <f t="shared" si="1"/>
        <v>0</v>
      </c>
    </row>
    <row r="49" spans="1:8" ht="15.75" customHeight="1" outlineLevel="1">
      <c r="A49" s="237"/>
      <c r="B49" s="225">
        <v>288101</v>
      </c>
      <c r="C49" s="146" t="s">
        <v>494</v>
      </c>
      <c r="D49" s="221"/>
      <c r="E49" s="193">
        <v>449</v>
      </c>
      <c r="F49" s="158">
        <f>E49*'Прайс-лист'!I3*(1-'Прайс-лист'!$E$3)</f>
        <v>11494.400000000001</v>
      </c>
      <c r="G49" s="206">
        <v>0</v>
      </c>
      <c r="H49" s="193">
        <f t="shared" si="1"/>
        <v>0</v>
      </c>
    </row>
    <row r="50" spans="1:8" ht="15.75" customHeight="1" outlineLevel="1">
      <c r="A50" s="237"/>
      <c r="B50" s="225">
        <v>2868</v>
      </c>
      <c r="C50" s="162" t="s">
        <v>514</v>
      </c>
      <c r="D50" s="221"/>
      <c r="E50" s="193">
        <v>101</v>
      </c>
      <c r="F50" s="158">
        <f>E50*'Прайс-лист'!I3*(1-'Прайс-лист'!$E$3)</f>
        <v>2585.6000000000004</v>
      </c>
      <c r="G50" s="206">
        <v>0</v>
      </c>
      <c r="H50" s="193">
        <f t="shared" si="1"/>
        <v>0</v>
      </c>
    </row>
    <row r="51" spans="1:8" ht="15.75" customHeight="1" outlineLevel="1">
      <c r="A51" s="237"/>
      <c r="B51" s="225">
        <v>2392</v>
      </c>
      <c r="C51" s="162" t="s">
        <v>466</v>
      </c>
      <c r="D51" s="221"/>
      <c r="E51" s="193">
        <v>655</v>
      </c>
      <c r="F51" s="158">
        <f>E51*'Прайс-лист'!I3*(1-'Прайс-лист'!$E$3)</f>
        <v>16768</v>
      </c>
      <c r="G51" s="206">
        <v>0</v>
      </c>
      <c r="H51" s="193">
        <f t="shared" si="1"/>
        <v>0</v>
      </c>
    </row>
    <row r="52" spans="1:8" ht="15.75" customHeight="1" outlineLevel="1">
      <c r="A52" s="237"/>
      <c r="B52" s="225">
        <v>2397</v>
      </c>
      <c r="C52" s="162" t="s">
        <v>497</v>
      </c>
      <c r="D52" s="221"/>
      <c r="E52" s="193">
        <v>926</v>
      </c>
      <c r="F52" s="158">
        <f>E52*'Прайс-лист'!I3*(1-'Прайс-лист'!$E$3)</f>
        <v>23705.600000000002</v>
      </c>
      <c r="G52" s="206">
        <v>0</v>
      </c>
      <c r="H52" s="193">
        <f t="shared" si="1"/>
        <v>0</v>
      </c>
    </row>
    <row r="53" spans="1:8" ht="15.75" customHeight="1">
      <c r="B53" s="266"/>
      <c r="C53" s="36"/>
      <c r="D53" s="36"/>
      <c r="E53" s="2"/>
      <c r="F53" s="2"/>
      <c r="G53" s="15" t="s">
        <v>417</v>
      </c>
      <c r="H53" s="81">
        <f>SUM(H25:H52)</f>
        <v>150016</v>
      </c>
    </row>
  </sheetData>
  <mergeCells count="23">
    <mergeCell ref="F21:H21"/>
    <mergeCell ref="F22:H22"/>
    <mergeCell ref="F16:H16"/>
    <mergeCell ref="F17:H17"/>
    <mergeCell ref="F18:H18"/>
    <mergeCell ref="F19:H19"/>
    <mergeCell ref="F20:H20"/>
    <mergeCell ref="R2:S2"/>
    <mergeCell ref="B3:H3"/>
    <mergeCell ref="B2:H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23" activePane="bottomLeft" state="frozen"/>
      <selection pane="bottomLeft" activeCell="D31" sqref="D31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136" hidden="1" customWidth="1"/>
    <col min="6" max="6" width="15.7109375" style="136" customWidth="1"/>
    <col min="7" max="7" width="10.7109375" style="136" customWidth="1"/>
    <col min="8" max="8" width="15.7109375" style="136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38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82"/>
      <c r="F4" s="342">
        <v>420</v>
      </c>
      <c r="G4" s="342"/>
      <c r="H4" s="342"/>
    </row>
    <row r="5" spans="2:19" ht="15.75" hidden="1" customHeight="1" outlineLevel="1">
      <c r="B5" s="145"/>
      <c r="C5" s="146" t="s">
        <v>349</v>
      </c>
      <c r="D5" s="146"/>
      <c r="E5" s="182"/>
      <c r="F5" s="342">
        <v>310</v>
      </c>
      <c r="G5" s="342"/>
      <c r="H5" s="342"/>
    </row>
    <row r="6" spans="2:19" ht="15.75" hidden="1" customHeight="1" outlineLevel="1">
      <c r="B6" s="145"/>
      <c r="C6" s="146" t="s">
        <v>6</v>
      </c>
      <c r="D6" s="146"/>
      <c r="E6" s="182"/>
      <c r="F6" s="342">
        <v>195</v>
      </c>
      <c r="G6" s="342"/>
      <c r="H6" s="342"/>
    </row>
    <row r="7" spans="2:19" ht="15.75" hidden="1" customHeight="1" outlineLevel="1">
      <c r="B7" s="145"/>
      <c r="C7" s="146" t="s">
        <v>350</v>
      </c>
      <c r="D7" s="146"/>
      <c r="E7" s="182"/>
      <c r="F7" s="342">
        <v>101</v>
      </c>
      <c r="G7" s="342"/>
      <c r="H7" s="342"/>
    </row>
    <row r="8" spans="2:19" ht="15.75" hidden="1" customHeight="1" outlineLevel="1">
      <c r="B8" s="145"/>
      <c r="C8" s="146" t="s">
        <v>351</v>
      </c>
      <c r="D8" s="146"/>
      <c r="E8" s="182"/>
      <c r="F8" s="342">
        <v>46</v>
      </c>
      <c r="G8" s="342"/>
      <c r="H8" s="342"/>
    </row>
    <row r="9" spans="2:19" ht="15.75" hidden="1" customHeight="1" outlineLevel="1">
      <c r="B9" s="145"/>
      <c r="C9" s="146" t="s">
        <v>352</v>
      </c>
      <c r="D9" s="146"/>
      <c r="E9" s="182"/>
      <c r="F9" s="342">
        <v>145</v>
      </c>
      <c r="G9" s="342"/>
      <c r="H9" s="342"/>
    </row>
    <row r="10" spans="2:19" ht="15.75" hidden="1" customHeight="1" outlineLevel="1">
      <c r="B10" s="145"/>
      <c r="C10" s="146" t="s">
        <v>353</v>
      </c>
      <c r="D10" s="146"/>
      <c r="E10" s="182"/>
      <c r="F10" s="342">
        <v>700</v>
      </c>
      <c r="G10" s="342"/>
      <c r="H10" s="342"/>
    </row>
    <row r="11" spans="2:19" ht="15.75" hidden="1" customHeight="1" outlineLevel="1">
      <c r="B11" s="145"/>
      <c r="C11" s="146" t="s">
        <v>354</v>
      </c>
      <c r="D11" s="146"/>
      <c r="E11" s="182"/>
      <c r="F11" s="342">
        <v>6</v>
      </c>
      <c r="G11" s="342"/>
      <c r="H11" s="342"/>
    </row>
    <row r="12" spans="2:19" ht="15.75" hidden="1" customHeight="1" outlineLevel="1">
      <c r="B12" s="145"/>
      <c r="C12" s="146" t="s">
        <v>355</v>
      </c>
      <c r="D12" s="146"/>
      <c r="E12" s="182"/>
      <c r="F12" s="342">
        <v>3</v>
      </c>
      <c r="G12" s="342"/>
      <c r="H12" s="342"/>
    </row>
    <row r="13" spans="2:19" ht="15.75" hidden="1" customHeight="1" outlineLevel="1">
      <c r="B13" s="145"/>
      <c r="C13" s="146" t="s">
        <v>356</v>
      </c>
      <c r="D13" s="146"/>
      <c r="E13" s="182"/>
      <c r="F13" s="342">
        <v>40</v>
      </c>
      <c r="G13" s="342"/>
      <c r="H13" s="342"/>
    </row>
    <row r="14" spans="2:19" ht="15.75" hidden="1" customHeight="1" outlineLevel="1">
      <c r="B14" s="145"/>
      <c r="C14" s="146" t="s">
        <v>357</v>
      </c>
      <c r="D14" s="146"/>
      <c r="E14" s="182"/>
      <c r="F14" s="342">
        <v>50</v>
      </c>
      <c r="G14" s="342"/>
      <c r="H14" s="342"/>
    </row>
    <row r="15" spans="2:19" ht="15.75" hidden="1" customHeight="1" outlineLevel="1">
      <c r="B15" s="145"/>
      <c r="C15" s="146" t="s">
        <v>358</v>
      </c>
      <c r="D15" s="146"/>
      <c r="E15" s="182"/>
      <c r="F15" s="342">
        <v>115</v>
      </c>
      <c r="G15" s="342"/>
      <c r="H15" s="342"/>
    </row>
    <row r="16" spans="2:19" ht="15.75" hidden="1" customHeight="1" outlineLevel="1">
      <c r="B16" s="145"/>
      <c r="C16" s="146" t="s">
        <v>359</v>
      </c>
      <c r="D16" s="146"/>
      <c r="E16" s="182"/>
      <c r="F16" s="342" t="s">
        <v>21</v>
      </c>
      <c r="G16" s="342"/>
      <c r="H16" s="342"/>
    </row>
    <row r="17" spans="2:17" ht="15.75" hidden="1" customHeight="1" outlineLevel="1">
      <c r="B17" s="145"/>
      <c r="C17" s="146" t="s">
        <v>360</v>
      </c>
      <c r="D17" s="146"/>
      <c r="E17" s="182"/>
      <c r="F17" s="342" t="s">
        <v>22</v>
      </c>
      <c r="G17" s="342"/>
      <c r="H17" s="342"/>
    </row>
    <row r="18" spans="2:17" ht="15.75" hidden="1" customHeight="1" outlineLevel="1">
      <c r="B18" s="145"/>
      <c r="C18" s="146" t="s">
        <v>8</v>
      </c>
      <c r="D18" s="146"/>
      <c r="E18" s="182"/>
      <c r="F18" s="342" t="s">
        <v>9</v>
      </c>
      <c r="G18" s="342"/>
      <c r="H18" s="342"/>
    </row>
    <row r="19" spans="2:17" ht="15.75" hidden="1" customHeight="1" outlineLevel="1">
      <c r="B19" s="145"/>
      <c r="C19" s="146" t="s">
        <v>361</v>
      </c>
      <c r="D19" s="146"/>
      <c r="E19" s="182"/>
      <c r="F19" s="342" t="s">
        <v>18</v>
      </c>
      <c r="G19" s="342"/>
      <c r="H19" s="342"/>
    </row>
    <row r="20" spans="2:17" ht="15.75" hidden="1" customHeight="1" outlineLevel="1">
      <c r="B20" s="145"/>
      <c r="C20" s="146" t="s">
        <v>362</v>
      </c>
      <c r="D20" s="146"/>
      <c r="E20" s="182"/>
      <c r="F20" s="342" t="s">
        <v>26</v>
      </c>
      <c r="G20" s="342"/>
      <c r="H20" s="342"/>
    </row>
    <row r="21" spans="2:17" ht="15.75" hidden="1" customHeight="1" outlineLevel="1">
      <c r="B21" s="145"/>
      <c r="C21" s="146" t="s">
        <v>363</v>
      </c>
      <c r="D21" s="146"/>
      <c r="E21" s="182"/>
      <c r="F21" s="342" t="s">
        <v>79</v>
      </c>
      <c r="G21" s="342"/>
      <c r="H21" s="342"/>
    </row>
    <row r="22" spans="2:17" ht="15.75" hidden="1" customHeight="1" outlineLevel="1">
      <c r="B22" s="145"/>
      <c r="C22" s="146" t="s">
        <v>365</v>
      </c>
      <c r="D22" s="146"/>
      <c r="E22" s="182"/>
      <c r="F22" s="342">
        <v>209</v>
      </c>
      <c r="G22" s="342"/>
      <c r="H22" s="342"/>
    </row>
    <row r="23" spans="2:17" ht="15.75" customHeight="1" collapsed="1">
      <c r="B23" s="268"/>
      <c r="C23" s="269"/>
      <c r="D23" s="269"/>
      <c r="E23" s="270"/>
      <c r="F23" s="269"/>
      <c r="G23" s="269"/>
      <c r="H23" s="270"/>
    </row>
    <row r="24" spans="2:17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7" ht="15.75" customHeight="1" outlineLevel="1">
      <c r="B25" s="228">
        <v>1141</v>
      </c>
      <c r="C25" s="221" t="s">
        <v>60</v>
      </c>
      <c r="D25" s="221"/>
      <c r="E25" s="159">
        <v>4815</v>
      </c>
      <c r="F25" s="158">
        <f>E25*'Прайс-лист'!I3*(1-'Прайс-лист'!$E$3)</f>
        <v>123264</v>
      </c>
      <c r="G25" s="228"/>
      <c r="H25" s="159">
        <f>F25</f>
        <v>123264</v>
      </c>
    </row>
    <row r="26" spans="2:17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7" ht="275.25" hidden="1" customHeight="1" outlineLevel="2">
      <c r="B27" s="161"/>
      <c r="C27" s="341" t="s">
        <v>559</v>
      </c>
      <c r="D27" s="341"/>
      <c r="E27" s="341"/>
      <c r="F27" s="341"/>
      <c r="G27" s="341"/>
      <c r="H27" s="341"/>
    </row>
    <row r="28" spans="2:17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7" ht="15.75" customHeight="1" outlineLevel="1">
      <c r="B29" s="228">
        <v>2474</v>
      </c>
      <c r="C29" s="162" t="s">
        <v>369</v>
      </c>
      <c r="D29" s="250" t="s">
        <v>610</v>
      </c>
      <c r="E29" s="158">
        <v>265</v>
      </c>
      <c r="F29" s="158">
        <f>E29*'Прайс-лист'!I3*(1-'Прайс-лист'!$E$3)</f>
        <v>6784</v>
      </c>
      <c r="G29" s="160">
        <v>0</v>
      </c>
      <c r="H29" s="159">
        <f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</row>
    <row r="30" spans="2:17" ht="15.75" customHeight="1" outlineLevel="1">
      <c r="B30" s="192"/>
      <c r="C30" s="146" t="s">
        <v>461</v>
      </c>
      <c r="D30" s="252" t="s">
        <v>610</v>
      </c>
      <c r="E30" s="158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7" si="0">F30*G30</f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263</v>
      </c>
      <c r="Q30" s="69" t="s">
        <v>243</v>
      </c>
    </row>
    <row r="31" spans="2:17" ht="15.75" customHeight="1" outlineLevel="1">
      <c r="B31" s="228">
        <v>2126</v>
      </c>
      <c r="C31" s="146" t="s">
        <v>462</v>
      </c>
      <c r="D31" s="252" t="s">
        <v>610</v>
      </c>
      <c r="E31" s="158">
        <v>143</v>
      </c>
      <c r="F31" s="158">
        <f>E31*'Прайс-лист'!I3*(1-'Прайс-лист'!$E$3)</f>
        <v>3660.8</v>
      </c>
      <c r="G31" s="160">
        <v>0</v>
      </c>
      <c r="H31" s="158">
        <f>F31*G31</f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264</v>
      </c>
      <c r="Q31" s="236" t="s">
        <v>242</v>
      </c>
    </row>
    <row r="32" spans="2:17" ht="15.75" customHeight="1" outlineLevel="1">
      <c r="B32" s="228">
        <v>1146</v>
      </c>
      <c r="C32" s="146" t="s">
        <v>463</v>
      </c>
      <c r="D32" s="252" t="s">
        <v>610</v>
      </c>
      <c r="E32" s="158">
        <v>2177</v>
      </c>
      <c r="F32" s="158">
        <f>E32*'Прайс-лист'!I3*(1-'Прайс-лист'!$E$3)</f>
        <v>55731.200000000004</v>
      </c>
      <c r="G32" s="160">
        <v>0</v>
      </c>
      <c r="H32" s="159">
        <f>F32*G32</f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265</v>
      </c>
    </row>
    <row r="33" spans="1:17" ht="15.75" customHeight="1" outlineLevel="1">
      <c r="B33" s="228"/>
      <c r="C33" s="146" t="s">
        <v>419</v>
      </c>
      <c r="D33" s="252" t="s">
        <v>610</v>
      </c>
      <c r="E33" s="158">
        <v>2960</v>
      </c>
      <c r="F33" s="158">
        <f>E33*'Прайс-лист'!I3*(1-'Прайс-лист'!$E$3)</f>
        <v>75776</v>
      </c>
      <c r="G33" s="160">
        <v>0</v>
      </c>
      <c r="H33" s="159">
        <f>F33*G33</f>
        <v>0</v>
      </c>
      <c r="J33" s="69" t="s">
        <v>205</v>
      </c>
      <c r="K33" s="258" t="s">
        <v>295</v>
      </c>
      <c r="L33" s="257"/>
      <c r="M33" s="257"/>
      <c r="N33" s="257"/>
      <c r="O33" s="237"/>
      <c r="P33" s="238" t="s">
        <v>266</v>
      </c>
      <c r="Q33" s="237"/>
    </row>
    <row r="34" spans="1:17" ht="15.75" customHeight="1" outlineLevel="1">
      <c r="B34" s="228">
        <v>2004</v>
      </c>
      <c r="C34" s="146" t="s">
        <v>372</v>
      </c>
      <c r="D34" s="252" t="s">
        <v>610</v>
      </c>
      <c r="E34" s="158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P34" s="238" t="s">
        <v>267</v>
      </c>
      <c r="Q34" s="69"/>
    </row>
    <row r="35" spans="1:17" ht="15.75" customHeight="1" outlineLevel="1">
      <c r="B35" s="228">
        <v>3051</v>
      </c>
      <c r="C35" s="162" t="s">
        <v>373</v>
      </c>
      <c r="D35" s="252" t="s">
        <v>610</v>
      </c>
      <c r="E35" s="158">
        <v>28</v>
      </c>
      <c r="F35" s="158">
        <f>E35*'Прайс-лист'!I3*(1-'Прайс-лист'!$E$3)</f>
        <v>716.80000000000007</v>
      </c>
      <c r="G35" s="160">
        <v>0</v>
      </c>
      <c r="H35" s="159">
        <f t="shared" si="0"/>
        <v>0</v>
      </c>
      <c r="J35" s="69"/>
      <c r="K35" s="259" t="s">
        <v>294</v>
      </c>
      <c r="L35" s="69"/>
      <c r="M35" s="69"/>
      <c r="N35" s="69"/>
      <c r="O35" s="69"/>
      <c r="Q35" s="238"/>
    </row>
    <row r="36" spans="1:17" ht="15.75" customHeight="1" outlineLevel="1">
      <c r="B36" s="227" t="s">
        <v>239</v>
      </c>
      <c r="C36" s="167" t="s">
        <v>486</v>
      </c>
      <c r="D36" s="252" t="s">
        <v>610</v>
      </c>
      <c r="E36" s="158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</row>
    <row r="37" spans="1:17" ht="15.75" customHeight="1" outlineLevel="1">
      <c r="B37" s="228">
        <v>2142</v>
      </c>
      <c r="C37" s="146" t="s">
        <v>502</v>
      </c>
      <c r="D37" s="221"/>
      <c r="E37" s="158">
        <v>23</v>
      </c>
      <c r="F37" s="158">
        <f>E37*'Прайс-лист'!I3*(1-'Прайс-лист'!$E$3)</f>
        <v>588.80000000000007</v>
      </c>
      <c r="G37" s="160">
        <v>0</v>
      </c>
      <c r="H37" s="159">
        <f t="shared" si="0"/>
        <v>0</v>
      </c>
    </row>
    <row r="38" spans="1:17" ht="15.75" customHeight="1" outlineLevel="1">
      <c r="A38" s="140"/>
      <c r="C38" s="249" t="s">
        <v>376</v>
      </c>
      <c r="D38" s="174"/>
      <c r="E38" s="174"/>
      <c r="F38" s="174"/>
      <c r="G38" s="174"/>
      <c r="H38" s="174"/>
    </row>
    <row r="39" spans="1:17" ht="15.75" customHeight="1" outlineLevel="1">
      <c r="A39" s="237"/>
      <c r="B39" s="228">
        <v>4144</v>
      </c>
      <c r="C39" s="162" t="s">
        <v>487</v>
      </c>
      <c r="D39" s="164"/>
      <c r="E39" s="195">
        <v>23</v>
      </c>
      <c r="F39" s="158">
        <f>E39*'Прайс-лист'!I3*(1-'Прайс-лист'!$E$3)</f>
        <v>588.80000000000007</v>
      </c>
      <c r="G39" s="160">
        <v>0</v>
      </c>
      <c r="H39" s="159">
        <f>F39*G39</f>
        <v>0</v>
      </c>
    </row>
    <row r="40" spans="1:17" ht="15.75" customHeight="1" outlineLevel="1">
      <c r="A40" s="237"/>
      <c r="B40" s="228">
        <v>2414</v>
      </c>
      <c r="C40" s="162" t="s">
        <v>498</v>
      </c>
      <c r="D40" s="221"/>
      <c r="E40" s="159">
        <v>231</v>
      </c>
      <c r="F40" s="158">
        <f>E40*'Прайс-лист'!I3*(1-'Прайс-лист'!$E$3)</f>
        <v>5913.6</v>
      </c>
      <c r="G40" s="160">
        <v>0</v>
      </c>
      <c r="H40" s="159">
        <f t="shared" ref="H40:H53" si="1">F40*G40</f>
        <v>0</v>
      </c>
    </row>
    <row r="41" spans="1:17" ht="15.75" customHeight="1" outlineLevel="1">
      <c r="A41" s="237"/>
      <c r="B41" s="228">
        <v>2337</v>
      </c>
      <c r="C41" s="146" t="s">
        <v>510</v>
      </c>
      <c r="D41" s="221"/>
      <c r="E41" s="159">
        <v>69</v>
      </c>
      <c r="F41" s="158">
        <f>E41*'Прайс-лист'!I3*(1-'Прайс-лист'!$E$3)</f>
        <v>1766.4</v>
      </c>
      <c r="G41" s="160">
        <v>0</v>
      </c>
      <c r="H41" s="159">
        <f t="shared" si="1"/>
        <v>0</v>
      </c>
    </row>
    <row r="42" spans="1:17" ht="15.75" customHeight="1" outlineLevel="1">
      <c r="A42" s="237"/>
      <c r="B42" s="228">
        <v>2217</v>
      </c>
      <c r="C42" s="246" t="s">
        <v>511</v>
      </c>
      <c r="D42" s="221"/>
      <c r="E42" s="159">
        <v>157</v>
      </c>
      <c r="F42" s="158">
        <f>E42*'Прайс-лист'!I3*(1-'Прайс-лист'!$E$3)</f>
        <v>4019.2000000000003</v>
      </c>
      <c r="G42" s="160">
        <v>0</v>
      </c>
      <c r="H42" s="159">
        <f t="shared" si="1"/>
        <v>0</v>
      </c>
    </row>
    <row r="43" spans="1:17" ht="15.75" customHeight="1" outlineLevel="1">
      <c r="A43" s="237"/>
      <c r="B43" s="228">
        <v>2509</v>
      </c>
      <c r="C43" s="162" t="s">
        <v>499</v>
      </c>
      <c r="D43" s="221"/>
      <c r="E43" s="159">
        <v>716</v>
      </c>
      <c r="F43" s="158">
        <f>E43*'Прайс-лист'!I3*(1-'Прайс-лист'!$E$3)</f>
        <v>18329.600000000002</v>
      </c>
      <c r="G43" s="160">
        <v>0</v>
      </c>
      <c r="H43" s="159">
        <f>F43*G43</f>
        <v>0</v>
      </c>
    </row>
    <row r="44" spans="1:17" ht="15.75" customHeight="1" outlineLevel="1">
      <c r="A44" s="237"/>
      <c r="B44" s="228">
        <v>2701</v>
      </c>
      <c r="C44" s="246" t="s">
        <v>512</v>
      </c>
      <c r="D44" s="221"/>
      <c r="E44" s="159">
        <v>528</v>
      </c>
      <c r="F44" s="158">
        <f>E44*'Прайс-лист'!I3*(1-'Прайс-лист'!$E$3)</f>
        <v>13516.800000000001</v>
      </c>
      <c r="G44" s="160">
        <v>0</v>
      </c>
      <c r="H44" s="159">
        <f>F44*G44</f>
        <v>0</v>
      </c>
    </row>
    <row r="45" spans="1:17" ht="15.75" customHeight="1" outlineLevel="1">
      <c r="A45" s="237"/>
      <c r="B45" s="228">
        <v>2702</v>
      </c>
      <c r="C45" s="246" t="s">
        <v>513</v>
      </c>
      <c r="D45" s="221"/>
      <c r="E45" s="159">
        <v>590</v>
      </c>
      <c r="F45" s="158">
        <f>E45*'Прайс-лист'!I3*(1-'Прайс-лист'!$E$3)</f>
        <v>15104</v>
      </c>
      <c r="G45" s="160">
        <v>0</v>
      </c>
      <c r="H45" s="159">
        <f>F45*G45</f>
        <v>0</v>
      </c>
    </row>
    <row r="46" spans="1:17" ht="15.75" customHeight="1" outlineLevel="1">
      <c r="A46" s="237"/>
      <c r="B46" s="228">
        <v>2421</v>
      </c>
      <c r="C46" s="162" t="s">
        <v>493</v>
      </c>
      <c r="D46" s="221"/>
      <c r="E46" s="159">
        <v>468</v>
      </c>
      <c r="F46" s="158">
        <f>E46*'Прайс-лист'!I3*(1-'Прайс-лист'!$E$3)</f>
        <v>11980.800000000001</v>
      </c>
      <c r="G46" s="160">
        <v>0</v>
      </c>
      <c r="H46" s="159">
        <f t="shared" si="1"/>
        <v>0</v>
      </c>
    </row>
    <row r="47" spans="1:17" ht="15.75" customHeight="1" outlineLevel="1">
      <c r="A47" s="237"/>
      <c r="B47" s="228">
        <v>2941</v>
      </c>
      <c r="C47" s="246" t="s">
        <v>394</v>
      </c>
      <c r="D47" s="221"/>
      <c r="E47" s="159">
        <v>141</v>
      </c>
      <c r="F47" s="158">
        <f>E47*'Прайс-лист'!I3*(1-'Прайс-лист'!$E$3)</f>
        <v>3609.6000000000004</v>
      </c>
      <c r="G47" s="160">
        <v>0</v>
      </c>
      <c r="H47" s="159">
        <f>F47*G47</f>
        <v>0</v>
      </c>
    </row>
    <row r="48" spans="1:17" ht="15.75" customHeight="1" outlineLevel="1">
      <c r="A48" s="237"/>
      <c r="B48" s="228">
        <v>2942</v>
      </c>
      <c r="C48" s="246" t="s">
        <v>434</v>
      </c>
      <c r="D48" s="221"/>
      <c r="E48" s="159">
        <v>175</v>
      </c>
      <c r="F48" s="158">
        <f>E48*'Прайс-лист'!I3*(1-'Прайс-лист'!$E$3)</f>
        <v>4480</v>
      </c>
      <c r="G48" s="160">
        <v>0</v>
      </c>
      <c r="H48" s="159">
        <f>F48*G48</f>
        <v>0</v>
      </c>
    </row>
    <row r="49" spans="1:8" ht="15.75" customHeight="1" outlineLevel="1">
      <c r="A49" s="237"/>
      <c r="B49" s="228">
        <v>2878</v>
      </c>
      <c r="C49" s="246" t="s">
        <v>395</v>
      </c>
      <c r="D49" s="221"/>
      <c r="E49" s="159">
        <v>333</v>
      </c>
      <c r="F49" s="158">
        <f>E49*'Прайс-лист'!I3*(1-'Прайс-лист'!$E$3)</f>
        <v>8524.8000000000011</v>
      </c>
      <c r="G49" s="160">
        <v>0</v>
      </c>
      <c r="H49" s="159">
        <f t="shared" si="1"/>
        <v>0</v>
      </c>
    </row>
    <row r="50" spans="1:8" ht="15.75" customHeight="1" outlineLevel="1">
      <c r="A50" s="237"/>
      <c r="B50" s="228">
        <v>287801</v>
      </c>
      <c r="C50" s="146" t="s">
        <v>494</v>
      </c>
      <c r="D50" s="221"/>
      <c r="E50" s="159">
        <v>333</v>
      </c>
      <c r="F50" s="158">
        <f>E50*'Прайс-лист'!I3*(1-'Прайс-лист'!$E$3)</f>
        <v>8524.8000000000011</v>
      </c>
      <c r="G50" s="160">
        <v>0</v>
      </c>
      <c r="H50" s="159">
        <f t="shared" si="1"/>
        <v>0</v>
      </c>
    </row>
    <row r="51" spans="1:8" ht="15.75" customHeight="1" outlineLevel="1">
      <c r="A51" s="237"/>
      <c r="B51" s="228">
        <v>2868</v>
      </c>
      <c r="C51" s="162" t="s">
        <v>514</v>
      </c>
      <c r="D51" s="221"/>
      <c r="E51" s="159">
        <v>101</v>
      </c>
      <c r="F51" s="158">
        <f>E51*'Прайс-лист'!I3*(1-'Прайс-лист'!$E$3)</f>
        <v>2585.6000000000004</v>
      </c>
      <c r="G51" s="160">
        <v>0</v>
      </c>
      <c r="H51" s="159">
        <f t="shared" si="1"/>
        <v>0</v>
      </c>
    </row>
    <row r="52" spans="1:8" ht="15.75" customHeight="1" outlineLevel="1">
      <c r="A52" s="237"/>
      <c r="B52" s="228">
        <v>2391</v>
      </c>
      <c r="C52" s="162" t="s">
        <v>472</v>
      </c>
      <c r="D52" s="221"/>
      <c r="E52" s="159">
        <v>530</v>
      </c>
      <c r="F52" s="158">
        <f>E52*'Прайс-лист'!I3*(1-'Прайс-лист'!$E$3)</f>
        <v>13568</v>
      </c>
      <c r="G52" s="160">
        <v>0</v>
      </c>
      <c r="H52" s="159">
        <f t="shared" si="1"/>
        <v>0</v>
      </c>
    </row>
    <row r="53" spans="1:8" ht="15.75" customHeight="1" outlineLevel="1">
      <c r="A53" s="237"/>
      <c r="B53" s="228">
        <v>2396</v>
      </c>
      <c r="C53" s="162" t="s">
        <v>473</v>
      </c>
      <c r="D53" s="221"/>
      <c r="E53" s="159">
        <v>710</v>
      </c>
      <c r="F53" s="158">
        <f>E53*'Прайс-лист'!I3*(1-'Прайс-лист'!$E$3)</f>
        <v>18176</v>
      </c>
      <c r="G53" s="160">
        <v>0</v>
      </c>
      <c r="H53" s="159">
        <f t="shared" si="1"/>
        <v>0</v>
      </c>
    </row>
    <row r="54" spans="1:8" ht="15.75" customHeight="1">
      <c r="B54" s="3"/>
      <c r="C54" s="229"/>
      <c r="D54" s="229"/>
      <c r="E54" s="3"/>
      <c r="F54" s="3"/>
      <c r="G54" s="15" t="s">
        <v>417</v>
      </c>
      <c r="H54" s="72">
        <f>SUM(H25:H53)</f>
        <v>123264</v>
      </c>
    </row>
  </sheetData>
  <mergeCells count="23">
    <mergeCell ref="F20:H20"/>
    <mergeCell ref="F21:H21"/>
    <mergeCell ref="F22:H22"/>
    <mergeCell ref="C27:H27"/>
    <mergeCell ref="F5:H5"/>
    <mergeCell ref="F6:H6"/>
    <mergeCell ref="F7:H7"/>
    <mergeCell ref="F8:H8"/>
    <mergeCell ref="F19:H19"/>
    <mergeCell ref="F15:H15"/>
    <mergeCell ref="F16:H16"/>
    <mergeCell ref="F17:H17"/>
    <mergeCell ref="F18:H18"/>
    <mergeCell ref="F9:H9"/>
    <mergeCell ref="F10:H10"/>
    <mergeCell ref="F11:H11"/>
    <mergeCell ref="F14:H14"/>
    <mergeCell ref="F4:H4"/>
    <mergeCell ref="F12:H12"/>
    <mergeCell ref="F13:H13"/>
    <mergeCell ref="R2:S2"/>
    <mergeCell ref="B2:H2"/>
    <mergeCell ref="B3:H3"/>
  </mergeCells>
  <dataValidations count="8"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4">
      <formula1>$O$29:$O$31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29">
      <formula1>$J$29:$J$34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23" activePane="bottomLeft" state="frozen"/>
      <selection pane="bottomLeft" activeCell="C45" sqref="C45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272" hidden="1" customWidth="1"/>
    <col min="6" max="6" width="15.7109375" style="272" customWidth="1"/>
    <col min="7" max="7" width="10.7109375" style="136" customWidth="1"/>
    <col min="8" max="8" width="15.7109375" style="272" customWidth="1"/>
    <col min="9" max="9" width="9.140625" style="136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37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48"/>
      <c r="F4" s="342">
        <v>370</v>
      </c>
      <c r="G4" s="342"/>
      <c r="H4" s="342"/>
    </row>
    <row r="5" spans="2:19" ht="15.75" hidden="1" customHeight="1" outlineLevel="1">
      <c r="B5" s="145"/>
      <c r="C5" s="146" t="s">
        <v>349</v>
      </c>
      <c r="D5" s="146"/>
      <c r="E5" s="148"/>
      <c r="F5" s="342">
        <v>270</v>
      </c>
      <c r="G5" s="342"/>
      <c r="H5" s="342"/>
    </row>
    <row r="6" spans="2:19" ht="15.75" hidden="1" customHeight="1" outlineLevel="1">
      <c r="B6" s="145"/>
      <c r="C6" s="146" t="s">
        <v>6</v>
      </c>
      <c r="D6" s="146"/>
      <c r="E6" s="148"/>
      <c r="F6" s="342">
        <v>185</v>
      </c>
      <c r="G6" s="342"/>
      <c r="H6" s="342"/>
    </row>
    <row r="7" spans="2:19" ht="15.75" hidden="1" customHeight="1" outlineLevel="1">
      <c r="B7" s="145"/>
      <c r="C7" s="146" t="s">
        <v>350</v>
      </c>
      <c r="D7" s="146"/>
      <c r="E7" s="148"/>
      <c r="F7" s="342">
        <v>93</v>
      </c>
      <c r="G7" s="342"/>
      <c r="H7" s="342"/>
    </row>
    <row r="8" spans="2:19" ht="15.75" hidden="1" customHeight="1" outlineLevel="1">
      <c r="B8" s="145"/>
      <c r="C8" s="146" t="s">
        <v>351</v>
      </c>
      <c r="D8" s="146"/>
      <c r="E8" s="148"/>
      <c r="F8" s="342">
        <v>46</v>
      </c>
      <c r="G8" s="342"/>
      <c r="H8" s="342"/>
    </row>
    <row r="9" spans="2:19" ht="15.75" hidden="1" customHeight="1" outlineLevel="1">
      <c r="B9" s="145"/>
      <c r="C9" s="146" t="s">
        <v>352</v>
      </c>
      <c r="D9" s="146"/>
      <c r="E9" s="148"/>
      <c r="F9" s="342">
        <v>120</v>
      </c>
      <c r="G9" s="342"/>
      <c r="H9" s="342"/>
    </row>
    <row r="10" spans="2:19" ht="15.75" hidden="1" customHeight="1" outlineLevel="1">
      <c r="B10" s="145"/>
      <c r="C10" s="146" t="s">
        <v>353</v>
      </c>
      <c r="D10" s="146"/>
      <c r="E10" s="148"/>
      <c r="F10" s="342">
        <v>600</v>
      </c>
      <c r="G10" s="342"/>
      <c r="H10" s="342"/>
    </row>
    <row r="11" spans="2:19" ht="15.75" hidden="1" customHeight="1" outlineLevel="1">
      <c r="B11" s="145"/>
      <c r="C11" s="146" t="s">
        <v>354</v>
      </c>
      <c r="D11" s="146"/>
      <c r="E11" s="148"/>
      <c r="F11" s="342">
        <v>5</v>
      </c>
      <c r="G11" s="342"/>
      <c r="H11" s="342"/>
    </row>
    <row r="12" spans="2:19" ht="15.75" hidden="1" customHeight="1" outlineLevel="1">
      <c r="B12" s="145"/>
      <c r="C12" s="146" t="s">
        <v>355</v>
      </c>
      <c r="D12" s="146"/>
      <c r="E12" s="148"/>
      <c r="F12" s="342">
        <v>3</v>
      </c>
      <c r="G12" s="342"/>
      <c r="H12" s="342"/>
    </row>
    <row r="13" spans="2:19" ht="15.75" hidden="1" customHeight="1" outlineLevel="1">
      <c r="B13" s="145"/>
      <c r="C13" s="146" t="s">
        <v>356</v>
      </c>
      <c r="D13" s="146"/>
      <c r="E13" s="148"/>
      <c r="F13" s="342">
        <v>25</v>
      </c>
      <c r="G13" s="342"/>
      <c r="H13" s="342"/>
    </row>
    <row r="14" spans="2:19" ht="15.75" hidden="1" customHeight="1" outlineLevel="1">
      <c r="B14" s="145"/>
      <c r="C14" s="146" t="s">
        <v>357</v>
      </c>
      <c r="D14" s="146"/>
      <c r="E14" s="148"/>
      <c r="F14" s="342">
        <v>30</v>
      </c>
      <c r="G14" s="342"/>
      <c r="H14" s="342"/>
    </row>
    <row r="15" spans="2:19" ht="15.75" hidden="1" customHeight="1" outlineLevel="1">
      <c r="B15" s="145"/>
      <c r="C15" s="146" t="s">
        <v>358</v>
      </c>
      <c r="D15" s="146"/>
      <c r="E15" s="148"/>
      <c r="F15" s="342">
        <v>80</v>
      </c>
      <c r="G15" s="342"/>
      <c r="H15" s="342"/>
    </row>
    <row r="16" spans="2:19" ht="15.75" hidden="1" customHeight="1" outlineLevel="1">
      <c r="B16" s="145"/>
      <c r="C16" s="146" t="s">
        <v>359</v>
      </c>
      <c r="D16" s="146"/>
      <c r="E16" s="148"/>
      <c r="F16" s="342">
        <v>381</v>
      </c>
      <c r="G16" s="342"/>
      <c r="H16" s="342"/>
    </row>
    <row r="17" spans="2:17" ht="15.75" hidden="1" customHeight="1" outlineLevel="1">
      <c r="B17" s="145"/>
      <c r="C17" s="146" t="s">
        <v>360</v>
      </c>
      <c r="D17" s="146"/>
      <c r="E17" s="148"/>
      <c r="F17" s="342" t="s">
        <v>22</v>
      </c>
      <c r="G17" s="342"/>
      <c r="H17" s="342"/>
    </row>
    <row r="18" spans="2:17" ht="15.75" hidden="1" customHeight="1" outlineLevel="1">
      <c r="B18" s="145"/>
      <c r="C18" s="146" t="s">
        <v>8</v>
      </c>
      <c r="D18" s="146"/>
      <c r="E18" s="148"/>
      <c r="F18" s="342" t="s">
        <v>9</v>
      </c>
      <c r="G18" s="342"/>
      <c r="H18" s="342"/>
    </row>
    <row r="19" spans="2:17" ht="15.75" hidden="1" customHeight="1" outlineLevel="1">
      <c r="B19" s="145"/>
      <c r="C19" s="146" t="s">
        <v>361</v>
      </c>
      <c r="D19" s="146"/>
      <c r="E19" s="148"/>
      <c r="F19" s="342" t="s">
        <v>18</v>
      </c>
      <c r="G19" s="342"/>
      <c r="H19" s="342"/>
    </row>
    <row r="20" spans="2:17" ht="15.75" hidden="1" customHeight="1" outlineLevel="1">
      <c r="B20" s="145"/>
      <c r="C20" s="146" t="s">
        <v>362</v>
      </c>
      <c r="D20" s="146"/>
      <c r="E20" s="148"/>
      <c r="F20" s="342" t="s">
        <v>25</v>
      </c>
      <c r="G20" s="342"/>
      <c r="H20" s="342"/>
    </row>
    <row r="21" spans="2:17" ht="15.75" hidden="1" customHeight="1" outlineLevel="1">
      <c r="B21" s="145"/>
      <c r="C21" s="146" t="s">
        <v>363</v>
      </c>
      <c r="D21" s="146"/>
      <c r="E21" s="148"/>
      <c r="F21" s="342" t="s">
        <v>79</v>
      </c>
      <c r="G21" s="342"/>
      <c r="H21" s="342"/>
    </row>
    <row r="22" spans="2:17" ht="15.75" hidden="1" customHeight="1" outlineLevel="1">
      <c r="B22" s="145"/>
      <c r="C22" s="146" t="s">
        <v>365</v>
      </c>
      <c r="D22" s="146"/>
      <c r="E22" s="148"/>
      <c r="F22" s="342">
        <v>184</v>
      </c>
      <c r="G22" s="342"/>
      <c r="H22" s="342"/>
    </row>
    <row r="23" spans="2:17" ht="15.75" customHeight="1" collapsed="1">
      <c r="B23" s="45"/>
      <c r="C23" s="48"/>
      <c r="D23" s="48"/>
      <c r="E23" s="47"/>
      <c r="F23" s="48"/>
      <c r="G23" s="48"/>
      <c r="H23" s="47"/>
    </row>
    <row r="24" spans="2:17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7" ht="15.75" customHeight="1" outlineLevel="1">
      <c r="B25" s="228">
        <v>1131</v>
      </c>
      <c r="C25" s="221" t="s">
        <v>60</v>
      </c>
      <c r="D25" s="221"/>
      <c r="E25" s="159">
        <v>3895</v>
      </c>
      <c r="F25" s="158">
        <f>E25*'Прайс-лист'!I3*(1-'Прайс-лист'!$E$3)</f>
        <v>99712</v>
      </c>
      <c r="G25" s="228"/>
      <c r="H25" s="159">
        <f>F25</f>
        <v>99712</v>
      </c>
    </row>
    <row r="26" spans="2:17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7" ht="277.5" hidden="1" customHeight="1" outlineLevel="2">
      <c r="B27" s="161"/>
      <c r="C27" s="341" t="s">
        <v>560</v>
      </c>
      <c r="D27" s="341"/>
      <c r="E27" s="341"/>
      <c r="F27" s="341"/>
      <c r="G27" s="341"/>
      <c r="H27" s="341"/>
    </row>
    <row r="28" spans="2:17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7" ht="15.75" customHeight="1" outlineLevel="1">
      <c r="B29" s="228">
        <v>2474</v>
      </c>
      <c r="C29" s="162" t="s">
        <v>369</v>
      </c>
      <c r="D29" s="250" t="s">
        <v>610</v>
      </c>
      <c r="E29" s="158">
        <v>265</v>
      </c>
      <c r="F29" s="158">
        <f>E29*'Прайс-лист'!I3*(1-'Прайс-лист'!$E$3)</f>
        <v>6784</v>
      </c>
      <c r="G29" s="160">
        <v>0</v>
      </c>
      <c r="H29" s="159">
        <f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</row>
    <row r="30" spans="2:17" ht="15.75" customHeight="1" outlineLevel="1">
      <c r="B30" s="192"/>
      <c r="C30" s="146" t="s">
        <v>461</v>
      </c>
      <c r="D30" s="252" t="s">
        <v>610</v>
      </c>
      <c r="E30" s="158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6" si="0">F30*G30</f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263</v>
      </c>
      <c r="Q30" s="69" t="s">
        <v>243</v>
      </c>
    </row>
    <row r="31" spans="2:17" ht="15.75" customHeight="1" outlineLevel="1">
      <c r="B31" s="228">
        <v>2121</v>
      </c>
      <c r="C31" s="146" t="s">
        <v>462</v>
      </c>
      <c r="D31" s="252" t="s">
        <v>610</v>
      </c>
      <c r="E31" s="158">
        <v>126</v>
      </c>
      <c r="F31" s="158">
        <f>E31*'Прайс-лист'!I3*(1-'Прайс-лист'!$E$3)</f>
        <v>3225.6000000000004</v>
      </c>
      <c r="G31" s="160">
        <v>0</v>
      </c>
      <c r="H31" s="158">
        <f>F31*G31</f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264</v>
      </c>
      <c r="Q31" s="236" t="s">
        <v>242</v>
      </c>
    </row>
    <row r="32" spans="2:17" ht="15.75" customHeight="1" outlineLevel="1">
      <c r="B32" s="228">
        <v>1136</v>
      </c>
      <c r="C32" s="146" t="s">
        <v>463</v>
      </c>
      <c r="D32" s="252" t="s">
        <v>610</v>
      </c>
      <c r="E32" s="158">
        <v>1504</v>
      </c>
      <c r="F32" s="158">
        <f>E32*'Прайс-лист'!I3*(1-'Прайс-лист'!$E$3)</f>
        <v>38502.400000000001</v>
      </c>
      <c r="G32" s="160">
        <v>0</v>
      </c>
      <c r="H32" s="159">
        <f>F32*G32</f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265</v>
      </c>
    </row>
    <row r="33" spans="1:17" ht="15.75" customHeight="1" outlineLevel="1">
      <c r="B33" s="228"/>
      <c r="C33" s="146" t="s">
        <v>419</v>
      </c>
      <c r="D33" s="252" t="s">
        <v>610</v>
      </c>
      <c r="E33" s="158">
        <v>2208</v>
      </c>
      <c r="F33" s="158">
        <f>E33*'Прайс-лист'!I3*(1-'Прайс-лист'!$E$3)</f>
        <v>56524.800000000003</v>
      </c>
      <c r="G33" s="160">
        <v>0</v>
      </c>
      <c r="H33" s="159">
        <f>F33*G33</f>
        <v>0</v>
      </c>
      <c r="J33" s="69" t="s">
        <v>205</v>
      </c>
      <c r="K33" s="258" t="s">
        <v>295</v>
      </c>
      <c r="L33" s="257"/>
      <c r="M33" s="257"/>
      <c r="N33" s="257"/>
      <c r="O33" s="237"/>
      <c r="P33" s="238" t="s">
        <v>266</v>
      </c>
      <c r="Q33" s="237"/>
    </row>
    <row r="34" spans="1:17" ht="15.75" customHeight="1" outlineLevel="1">
      <c r="B34" s="228">
        <v>2004</v>
      </c>
      <c r="C34" s="146" t="s">
        <v>372</v>
      </c>
      <c r="D34" s="252" t="s">
        <v>610</v>
      </c>
      <c r="E34" s="158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P34" s="238" t="s">
        <v>267</v>
      </c>
      <c r="Q34" s="69"/>
    </row>
    <row r="35" spans="1:17" ht="15.75" customHeight="1" outlineLevel="1">
      <c r="B35" s="228">
        <v>3050</v>
      </c>
      <c r="C35" s="162" t="s">
        <v>373</v>
      </c>
      <c r="D35" s="252" t="s">
        <v>610</v>
      </c>
      <c r="E35" s="158">
        <v>23</v>
      </c>
      <c r="F35" s="158">
        <f>E35*'Прайс-лист'!I3*(1-'Прайс-лист'!$E$3)</f>
        <v>588.80000000000007</v>
      </c>
      <c r="G35" s="160">
        <v>0</v>
      </c>
      <c r="H35" s="159">
        <f t="shared" si="0"/>
        <v>0</v>
      </c>
      <c r="J35" s="69"/>
      <c r="K35" s="259" t="s">
        <v>294</v>
      </c>
      <c r="L35" s="69"/>
      <c r="M35" s="69"/>
      <c r="N35" s="69"/>
      <c r="O35" s="69"/>
      <c r="Q35" s="238"/>
    </row>
    <row r="36" spans="1:17" ht="15.75" customHeight="1" outlineLevel="1">
      <c r="B36" s="227" t="s">
        <v>239</v>
      </c>
      <c r="C36" s="167" t="s">
        <v>486</v>
      </c>
      <c r="D36" s="252" t="s">
        <v>610</v>
      </c>
      <c r="E36" s="158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</row>
    <row r="37" spans="1:17" ht="15.75" customHeight="1" outlineLevel="1">
      <c r="C37" s="249" t="s">
        <v>376</v>
      </c>
      <c r="D37" s="174"/>
      <c r="E37" s="174"/>
      <c r="F37" s="174"/>
      <c r="G37" s="174"/>
      <c r="H37" s="174"/>
    </row>
    <row r="38" spans="1:17" ht="15.75" customHeight="1" outlineLevel="1">
      <c r="A38" s="237"/>
      <c r="B38" s="225">
        <v>4144</v>
      </c>
      <c r="C38" s="162" t="s">
        <v>487</v>
      </c>
      <c r="D38" s="164"/>
      <c r="E38" s="158">
        <v>23</v>
      </c>
      <c r="F38" s="158">
        <f>E38*'Прайс-лист'!I3*(1-'Прайс-лист'!$E$3)</f>
        <v>588.80000000000007</v>
      </c>
      <c r="G38" s="160">
        <v>0</v>
      </c>
      <c r="H38" s="159">
        <f>F38*G38</f>
        <v>0</v>
      </c>
    </row>
    <row r="39" spans="1:17" ht="15.75" customHeight="1" outlineLevel="1">
      <c r="A39" s="237"/>
      <c r="B39" s="225">
        <v>2414</v>
      </c>
      <c r="C39" s="162" t="s">
        <v>498</v>
      </c>
      <c r="D39" s="221"/>
      <c r="E39" s="158">
        <v>231</v>
      </c>
      <c r="F39" s="158">
        <f>E39*'Прайс-лист'!I3*(1-'Прайс-лист'!$E$3)</f>
        <v>5913.6</v>
      </c>
      <c r="G39" s="160">
        <v>0</v>
      </c>
      <c r="H39" s="159">
        <f t="shared" ref="H39:H51" si="1">F39*G39</f>
        <v>0</v>
      </c>
    </row>
    <row r="40" spans="1:17" ht="15.75" customHeight="1" outlineLevel="1">
      <c r="A40" s="237"/>
      <c r="B40" s="225">
        <v>2336</v>
      </c>
      <c r="C40" s="146" t="s">
        <v>510</v>
      </c>
      <c r="D40" s="221"/>
      <c r="E40" s="158">
        <v>65</v>
      </c>
      <c r="F40" s="158">
        <f>E40*'Прайс-лист'!I3*(1-'Прайс-лист'!$E$3)</f>
        <v>1664</v>
      </c>
      <c r="G40" s="160">
        <v>0</v>
      </c>
      <c r="H40" s="159">
        <f t="shared" si="1"/>
        <v>0</v>
      </c>
    </row>
    <row r="41" spans="1:17" ht="15.75" customHeight="1" outlineLevel="1">
      <c r="A41" s="237"/>
      <c r="B41" s="225">
        <v>2508</v>
      </c>
      <c r="C41" s="162" t="s">
        <v>499</v>
      </c>
      <c r="D41" s="221"/>
      <c r="E41" s="158">
        <v>626</v>
      </c>
      <c r="F41" s="158">
        <f>E41*'Прайс-лист'!I3*(1-'Прайс-лист'!$E$3)</f>
        <v>16025.6</v>
      </c>
      <c r="G41" s="160">
        <v>0</v>
      </c>
      <c r="H41" s="159">
        <f>F41*G41</f>
        <v>0</v>
      </c>
    </row>
    <row r="42" spans="1:17" ht="15.75" customHeight="1" outlineLevel="1">
      <c r="A42" s="237"/>
      <c r="B42" s="225">
        <v>2701</v>
      </c>
      <c r="C42" s="246" t="s">
        <v>512</v>
      </c>
      <c r="D42" s="221"/>
      <c r="E42" s="158">
        <v>528</v>
      </c>
      <c r="F42" s="158">
        <f>E42*'Прайс-лист'!I3*(1-'Прайс-лист'!$E$3)</f>
        <v>13516.800000000001</v>
      </c>
      <c r="G42" s="160">
        <v>0</v>
      </c>
      <c r="H42" s="159">
        <f>F42*G42</f>
        <v>0</v>
      </c>
    </row>
    <row r="43" spans="1:17" ht="15.75" customHeight="1" outlineLevel="1">
      <c r="A43" s="237"/>
      <c r="B43" s="225">
        <v>2702</v>
      </c>
      <c r="C43" s="246" t="s">
        <v>513</v>
      </c>
      <c r="D43" s="221"/>
      <c r="E43" s="158">
        <v>590</v>
      </c>
      <c r="F43" s="158">
        <f>E43*'Прайс-лист'!I3*(1-'Прайс-лист'!$E$3)</f>
        <v>15104</v>
      </c>
      <c r="G43" s="160">
        <v>0</v>
      </c>
      <c r="H43" s="159">
        <f>F43*G43</f>
        <v>0</v>
      </c>
    </row>
    <row r="44" spans="1:17" ht="15.75" customHeight="1" outlineLevel="1">
      <c r="A44" s="237"/>
      <c r="B44" s="225">
        <v>2421</v>
      </c>
      <c r="C44" s="162" t="s">
        <v>493</v>
      </c>
      <c r="D44" s="221"/>
      <c r="E44" s="158">
        <v>468</v>
      </c>
      <c r="F44" s="158">
        <f>E44*'Прайс-лист'!I3*(1-'Прайс-лист'!$E$3)</f>
        <v>11980.800000000001</v>
      </c>
      <c r="G44" s="160">
        <v>0</v>
      </c>
      <c r="H44" s="159">
        <f t="shared" si="1"/>
        <v>0</v>
      </c>
    </row>
    <row r="45" spans="1:17" ht="15.75" customHeight="1" outlineLevel="1">
      <c r="A45" s="237"/>
      <c r="B45" s="225">
        <v>2909</v>
      </c>
      <c r="C45" s="246" t="s">
        <v>394</v>
      </c>
      <c r="D45" s="221"/>
      <c r="E45" s="158">
        <v>124</v>
      </c>
      <c r="F45" s="158">
        <f>E45*'Прайс-лист'!I3*(1-'Прайс-лист'!$E$3)</f>
        <v>3174.4</v>
      </c>
      <c r="G45" s="160">
        <v>0</v>
      </c>
      <c r="H45" s="159">
        <f>F45*G45</f>
        <v>0</v>
      </c>
    </row>
    <row r="46" spans="1:17" ht="15.75" customHeight="1" outlineLevel="1">
      <c r="A46" s="237"/>
      <c r="B46" s="225">
        <v>2910</v>
      </c>
      <c r="C46" s="246" t="s">
        <v>434</v>
      </c>
      <c r="D46" s="221"/>
      <c r="E46" s="158">
        <v>154</v>
      </c>
      <c r="F46" s="158">
        <f>E46*'Прайс-лист'!I3*(1-'Прайс-лист'!$E$3)</f>
        <v>3942.4</v>
      </c>
      <c r="G46" s="160">
        <v>0</v>
      </c>
      <c r="H46" s="159">
        <f>F46*G46</f>
        <v>0</v>
      </c>
    </row>
    <row r="47" spans="1:17" ht="15.75" customHeight="1" outlineLevel="1">
      <c r="A47" s="237"/>
      <c r="B47" s="225">
        <v>2870</v>
      </c>
      <c r="C47" s="246" t="s">
        <v>395</v>
      </c>
      <c r="D47" s="221"/>
      <c r="E47" s="158">
        <v>246</v>
      </c>
      <c r="F47" s="158">
        <f>E47*'Прайс-лист'!I3*(1-'Прайс-лист'!$E$3)</f>
        <v>6297.6</v>
      </c>
      <c r="G47" s="160">
        <v>0</v>
      </c>
      <c r="H47" s="159">
        <f t="shared" si="1"/>
        <v>0</v>
      </c>
    </row>
    <row r="48" spans="1:17" ht="15.75" customHeight="1" outlineLevel="1">
      <c r="A48" s="237"/>
      <c r="B48" s="225">
        <v>287001</v>
      </c>
      <c r="C48" s="146" t="s">
        <v>494</v>
      </c>
      <c r="D48" s="221"/>
      <c r="E48" s="158">
        <v>246</v>
      </c>
      <c r="F48" s="158">
        <f>E48*'Прайс-лист'!I3*(1-'Прайс-лист'!$E$3)</f>
        <v>6297.6</v>
      </c>
      <c r="G48" s="160">
        <v>0</v>
      </c>
      <c r="H48" s="159">
        <f t="shared" si="1"/>
        <v>0</v>
      </c>
    </row>
    <row r="49" spans="1:8" ht="15.75" customHeight="1" outlineLevel="1">
      <c r="A49" s="237"/>
      <c r="B49" s="225">
        <v>2849</v>
      </c>
      <c r="C49" s="162" t="s">
        <v>515</v>
      </c>
      <c r="D49" s="221"/>
      <c r="E49" s="158">
        <v>77</v>
      </c>
      <c r="F49" s="158">
        <f>E49*'Прайс-лист'!I3*(1-'Прайс-лист'!$E$3)</f>
        <v>1971.2</v>
      </c>
      <c r="G49" s="160">
        <v>0</v>
      </c>
      <c r="H49" s="159">
        <f t="shared" si="1"/>
        <v>0</v>
      </c>
    </row>
    <row r="50" spans="1:8" ht="15.75" customHeight="1" outlineLevel="1">
      <c r="A50" s="237"/>
      <c r="B50" s="225">
        <v>2391</v>
      </c>
      <c r="C50" s="162" t="s">
        <v>472</v>
      </c>
      <c r="D50" s="221"/>
      <c r="E50" s="158">
        <v>530</v>
      </c>
      <c r="F50" s="158">
        <f>E50*'Прайс-лист'!I3*(1-'Прайс-лист'!$E$3)</f>
        <v>13568</v>
      </c>
      <c r="G50" s="160">
        <v>0</v>
      </c>
      <c r="H50" s="159">
        <f t="shared" si="1"/>
        <v>0</v>
      </c>
    </row>
    <row r="51" spans="1:8" ht="15.75" customHeight="1" outlineLevel="1">
      <c r="A51" s="237"/>
      <c r="B51" s="225">
        <v>2396</v>
      </c>
      <c r="C51" s="162" t="s">
        <v>473</v>
      </c>
      <c r="D51" s="221"/>
      <c r="E51" s="158">
        <v>710</v>
      </c>
      <c r="F51" s="158">
        <f>E51*'Прайс-лист'!I3*(1-'Прайс-лист'!$E$3)</f>
        <v>18176</v>
      </c>
      <c r="G51" s="160">
        <v>0</v>
      </c>
      <c r="H51" s="159">
        <f t="shared" si="1"/>
        <v>0</v>
      </c>
    </row>
    <row r="52" spans="1:8" ht="15.75" customHeight="1">
      <c r="A52" s="140"/>
      <c r="B52" s="271"/>
      <c r="C52" s="141"/>
      <c r="D52" s="229"/>
      <c r="E52" s="35"/>
      <c r="F52" s="35"/>
      <c r="G52" s="15" t="s">
        <v>417</v>
      </c>
      <c r="H52" s="72">
        <f>SUM(H25:H51)</f>
        <v>99712</v>
      </c>
    </row>
    <row r="53" spans="1:8" ht="14.25"/>
    <row r="54" spans="1:8" ht="14.25"/>
  </sheetData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0:H20"/>
    <mergeCell ref="F21:H21"/>
    <mergeCell ref="F22:H22"/>
    <mergeCell ref="R2:S2"/>
    <mergeCell ref="B2:H2"/>
    <mergeCell ref="B3:H3"/>
    <mergeCell ref="F19:H19"/>
  </mergeCells>
  <dataValidations count="8"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P66"/>
  <sheetViews>
    <sheetView showGridLines="0" zoomScaleNormal="100" workbookViewId="0">
      <pane ySplit="2" topLeftCell="A3" activePane="bottomLeft" state="frozen"/>
      <selection pane="bottomLeft" activeCell="P48" sqref="P4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0.7109375" style="136" customWidth="1"/>
    <col min="5" max="5" width="5.7109375" style="136" customWidth="1"/>
    <col min="6" max="6" width="11.85546875" style="138" hidden="1" customWidth="1"/>
    <col min="7" max="7" width="15.7109375" style="137" customWidth="1"/>
    <col min="8" max="8" width="10.7109375" style="136" customWidth="1"/>
    <col min="9" max="9" width="15.7109375" style="137" customWidth="1"/>
    <col min="10" max="10" width="9.140625" style="136"/>
    <col min="11" max="13" width="15.7109375" style="139" hidden="1" customWidth="1" outlineLevel="1"/>
    <col min="14" max="14" width="15.7109375" style="136" hidden="1" customWidth="1" outlineLevel="1"/>
    <col min="15" max="15" width="9.140625" style="136" customWidth="1" collapsed="1"/>
    <col min="16" max="16384" width="9.140625" style="136"/>
  </cols>
  <sheetData>
    <row r="2" spans="2:16" ht="15.75" customHeight="1">
      <c r="B2" s="339" t="s">
        <v>282</v>
      </c>
      <c r="C2" s="339"/>
      <c r="D2" s="339"/>
      <c r="E2" s="339"/>
      <c r="F2" s="339"/>
      <c r="G2" s="339"/>
      <c r="H2" s="339"/>
      <c r="I2" s="339"/>
      <c r="O2" s="338" t="s">
        <v>268</v>
      </c>
      <c r="P2" s="338"/>
    </row>
    <row r="3" spans="2:16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  <c r="I3" s="340"/>
    </row>
    <row r="4" spans="2:16" ht="15.75" hidden="1" customHeight="1" outlineLevel="1">
      <c r="B4" s="145"/>
      <c r="C4" s="146" t="s">
        <v>348</v>
      </c>
      <c r="D4" s="221"/>
      <c r="E4" s="221"/>
      <c r="F4" s="147"/>
      <c r="G4" s="337">
        <v>850</v>
      </c>
      <c r="H4" s="337"/>
      <c r="I4" s="337"/>
    </row>
    <row r="5" spans="2:16" ht="15.75" hidden="1" customHeight="1" outlineLevel="1">
      <c r="B5" s="145"/>
      <c r="C5" s="146" t="s">
        <v>349</v>
      </c>
      <c r="D5" s="221"/>
      <c r="E5" s="221"/>
      <c r="F5" s="147"/>
      <c r="G5" s="337">
        <v>640</v>
      </c>
      <c r="H5" s="337"/>
      <c r="I5" s="337"/>
    </row>
    <row r="6" spans="2:16" ht="15.75" hidden="1" customHeight="1" outlineLevel="1">
      <c r="B6" s="145"/>
      <c r="C6" s="146" t="s">
        <v>6</v>
      </c>
      <c r="D6" s="221"/>
      <c r="E6" s="221"/>
      <c r="F6" s="147"/>
      <c r="G6" s="337">
        <v>295</v>
      </c>
      <c r="H6" s="337"/>
      <c r="I6" s="337"/>
    </row>
    <row r="7" spans="2:16" ht="15.75" hidden="1" customHeight="1" outlineLevel="1">
      <c r="B7" s="145"/>
      <c r="C7" s="146" t="s">
        <v>350</v>
      </c>
      <c r="D7" s="221"/>
      <c r="E7" s="221"/>
      <c r="F7" s="147"/>
      <c r="G7" s="337">
        <v>175</v>
      </c>
      <c r="H7" s="337"/>
      <c r="I7" s="337"/>
    </row>
    <row r="8" spans="2:16" ht="15.75" hidden="1" customHeight="1" outlineLevel="1">
      <c r="B8" s="145"/>
      <c r="C8" s="146" t="s">
        <v>351</v>
      </c>
      <c r="D8" s="221"/>
      <c r="E8" s="221"/>
      <c r="F8" s="147"/>
      <c r="G8" s="337">
        <v>60</v>
      </c>
      <c r="H8" s="337"/>
      <c r="I8" s="337"/>
    </row>
    <row r="9" spans="2:16" ht="15.75" hidden="1" customHeight="1" outlineLevel="1">
      <c r="B9" s="145"/>
      <c r="C9" s="146" t="s">
        <v>352</v>
      </c>
      <c r="D9" s="221"/>
      <c r="E9" s="221"/>
      <c r="F9" s="147"/>
      <c r="G9" s="337">
        <v>1200</v>
      </c>
      <c r="H9" s="337"/>
      <c r="I9" s="337"/>
    </row>
    <row r="10" spans="2:16" ht="15.75" hidden="1" customHeight="1" outlineLevel="1">
      <c r="B10" s="145"/>
      <c r="C10" s="146" t="s">
        <v>353</v>
      </c>
      <c r="D10" s="221"/>
      <c r="E10" s="221"/>
      <c r="F10" s="147"/>
      <c r="G10" s="337">
        <v>2080</v>
      </c>
      <c r="H10" s="337"/>
      <c r="I10" s="337"/>
    </row>
    <row r="11" spans="2:16" ht="15.75" hidden="1" customHeight="1" outlineLevel="1">
      <c r="B11" s="145"/>
      <c r="C11" s="146" t="s">
        <v>354</v>
      </c>
      <c r="D11" s="221"/>
      <c r="E11" s="221"/>
      <c r="F11" s="147"/>
      <c r="G11" s="337">
        <v>12</v>
      </c>
      <c r="H11" s="337"/>
      <c r="I11" s="337"/>
    </row>
    <row r="12" spans="2:16" ht="15.75" hidden="1" customHeight="1" outlineLevel="1">
      <c r="B12" s="145"/>
      <c r="C12" s="146" t="s">
        <v>355</v>
      </c>
      <c r="D12" s="221"/>
      <c r="E12" s="221"/>
      <c r="F12" s="147"/>
      <c r="G12" s="337">
        <v>5</v>
      </c>
      <c r="H12" s="337"/>
      <c r="I12" s="337"/>
    </row>
    <row r="13" spans="2:16" ht="15.75" hidden="1" customHeight="1" outlineLevel="1">
      <c r="B13" s="145"/>
      <c r="C13" s="146" t="s">
        <v>356</v>
      </c>
      <c r="D13" s="221"/>
      <c r="E13" s="221"/>
      <c r="F13" s="147"/>
      <c r="G13" s="337">
        <v>300</v>
      </c>
      <c r="H13" s="337"/>
      <c r="I13" s="337"/>
    </row>
    <row r="14" spans="2:16" ht="15.75" hidden="1" customHeight="1" outlineLevel="1">
      <c r="B14" s="145"/>
      <c r="C14" s="146" t="s">
        <v>357</v>
      </c>
      <c r="D14" s="221"/>
      <c r="E14" s="221"/>
      <c r="F14" s="147"/>
      <c r="G14" s="337" t="s">
        <v>187</v>
      </c>
      <c r="H14" s="337"/>
      <c r="I14" s="337"/>
    </row>
    <row r="15" spans="2:16" ht="15.75" hidden="1" customHeight="1" outlineLevel="1">
      <c r="B15" s="145"/>
      <c r="C15" s="146" t="s">
        <v>358</v>
      </c>
      <c r="D15" s="221"/>
      <c r="E15" s="221"/>
      <c r="F15" s="147"/>
      <c r="G15" s="337">
        <v>480</v>
      </c>
      <c r="H15" s="337"/>
      <c r="I15" s="337"/>
    </row>
    <row r="16" spans="2:16" ht="15.75" hidden="1" customHeight="1" outlineLevel="1">
      <c r="B16" s="145"/>
      <c r="C16" s="146" t="s">
        <v>359</v>
      </c>
      <c r="D16" s="221"/>
      <c r="E16" s="221"/>
      <c r="F16" s="147"/>
      <c r="G16" s="337" t="s">
        <v>186</v>
      </c>
      <c r="H16" s="337"/>
      <c r="I16" s="337"/>
    </row>
    <row r="17" spans="2:14" ht="15.75" hidden="1" customHeight="1" outlineLevel="1">
      <c r="B17" s="145"/>
      <c r="C17" s="146" t="s">
        <v>360</v>
      </c>
      <c r="D17" s="221"/>
      <c r="E17" s="221"/>
      <c r="F17" s="147"/>
      <c r="G17" s="337" t="s">
        <v>183</v>
      </c>
      <c r="H17" s="337"/>
      <c r="I17" s="337"/>
    </row>
    <row r="18" spans="2:14" ht="15.75" hidden="1" customHeight="1" outlineLevel="1">
      <c r="B18" s="145"/>
      <c r="C18" s="146" t="s">
        <v>8</v>
      </c>
      <c r="D18" s="221"/>
      <c r="E18" s="221"/>
      <c r="F18" s="147"/>
      <c r="G18" s="337" t="s">
        <v>9</v>
      </c>
      <c r="H18" s="337"/>
      <c r="I18" s="337"/>
    </row>
    <row r="19" spans="2:14" ht="15.75" hidden="1" customHeight="1" outlineLevel="1">
      <c r="B19" s="145"/>
      <c r="C19" s="146" t="s">
        <v>361</v>
      </c>
      <c r="D19" s="221"/>
      <c r="E19" s="221"/>
      <c r="F19" s="147"/>
      <c r="G19" s="337" t="s">
        <v>185</v>
      </c>
      <c r="H19" s="337"/>
      <c r="I19" s="337"/>
    </row>
    <row r="20" spans="2:14" ht="15.75" hidden="1" customHeight="1" outlineLevel="1">
      <c r="B20" s="145"/>
      <c r="C20" s="146" t="s">
        <v>362</v>
      </c>
      <c r="D20" s="146"/>
      <c r="E20" s="146"/>
      <c r="F20" s="147"/>
      <c r="G20" s="337" t="s">
        <v>184</v>
      </c>
      <c r="H20" s="337"/>
      <c r="I20" s="337"/>
    </row>
    <row r="21" spans="2:14" ht="15.75" hidden="1" customHeight="1" outlineLevel="1">
      <c r="B21" s="145"/>
      <c r="C21" s="146" t="s">
        <v>363</v>
      </c>
      <c r="D21" s="146"/>
      <c r="E21" s="146"/>
      <c r="F21" s="147"/>
      <c r="G21" s="337" t="s">
        <v>85</v>
      </c>
      <c r="H21" s="337"/>
      <c r="I21" s="337"/>
    </row>
    <row r="22" spans="2:14" ht="15.75" hidden="1" customHeight="1" outlineLevel="1">
      <c r="B22" s="145"/>
      <c r="C22" s="146" t="s">
        <v>364</v>
      </c>
      <c r="D22" s="146"/>
      <c r="E22" s="146"/>
      <c r="F22" s="147"/>
      <c r="G22" s="337" t="s">
        <v>96</v>
      </c>
      <c r="H22" s="337"/>
      <c r="I22" s="337"/>
    </row>
    <row r="23" spans="2:14" ht="15.75" hidden="1" customHeight="1" outlineLevel="1">
      <c r="B23" s="145"/>
      <c r="C23" s="146" t="s">
        <v>365</v>
      </c>
      <c r="D23" s="146"/>
      <c r="E23" s="146"/>
      <c r="F23" s="147"/>
      <c r="G23" s="337">
        <v>1450</v>
      </c>
      <c r="H23" s="337"/>
      <c r="I23" s="337"/>
    </row>
    <row r="24" spans="2:14" ht="15.75" hidden="1" customHeight="1" outlineLevel="1">
      <c r="B24" s="149"/>
      <c r="C24" s="231" t="s">
        <v>366</v>
      </c>
      <c r="D24" s="150"/>
      <c r="E24" s="150"/>
      <c r="F24" s="151"/>
      <c r="G24" s="152"/>
      <c r="H24" s="152"/>
      <c r="I24" s="153"/>
    </row>
    <row r="25" spans="2:14" ht="15.75" customHeight="1" collapsed="1">
      <c r="B25" s="149"/>
      <c r="C25" s="154"/>
      <c r="D25" s="154"/>
      <c r="E25" s="154"/>
      <c r="F25" s="155"/>
      <c r="G25" s="154"/>
      <c r="H25" s="154"/>
      <c r="I25" s="156"/>
    </row>
    <row r="26" spans="2:14" ht="15.75" customHeight="1" outlineLevel="1">
      <c r="B26" s="242" t="s">
        <v>13</v>
      </c>
      <c r="C26" s="243" t="s">
        <v>413</v>
      </c>
      <c r="D26" s="243"/>
      <c r="E26" s="243"/>
      <c r="F26" s="243" t="s">
        <v>415</v>
      </c>
      <c r="G26" s="243" t="s">
        <v>415</v>
      </c>
      <c r="H26" s="243" t="s">
        <v>414</v>
      </c>
      <c r="I26" s="244" t="s">
        <v>416</v>
      </c>
    </row>
    <row r="27" spans="2:14" ht="15.75" customHeight="1" outlineLevel="1">
      <c r="B27" s="228">
        <v>1190</v>
      </c>
      <c r="C27" s="222" t="s">
        <v>367</v>
      </c>
      <c r="D27" s="222"/>
      <c r="E27" s="221"/>
      <c r="F27" s="157">
        <v>47111</v>
      </c>
      <c r="G27" s="158">
        <f>F27*'Прайс-лист'!I3*(1-'Прайс-лист'!$E$3)</f>
        <v>1206041.6000000001</v>
      </c>
      <c r="H27" s="228"/>
      <c r="I27" s="159">
        <f>G27</f>
        <v>1206041.6000000001</v>
      </c>
    </row>
    <row r="28" spans="2:14" ht="15.75" hidden="1" customHeight="1" outlineLevel="2">
      <c r="B28" s="135"/>
      <c r="C28" s="142" t="s">
        <v>581</v>
      </c>
      <c r="D28" s="142"/>
      <c r="E28" s="142"/>
      <c r="F28" s="142"/>
      <c r="G28" s="142"/>
      <c r="H28" s="142"/>
      <c r="I28" s="142"/>
    </row>
    <row r="29" spans="2:14" ht="388.5" hidden="1" customHeight="1" outlineLevel="2">
      <c r="B29" s="145"/>
      <c r="C29" s="341" t="s">
        <v>400</v>
      </c>
      <c r="D29" s="341"/>
      <c r="E29" s="341"/>
      <c r="F29" s="341"/>
      <c r="G29" s="341"/>
      <c r="H29" s="341"/>
      <c r="I29" s="341"/>
    </row>
    <row r="30" spans="2:14" ht="15.75" customHeight="1" outlineLevel="1" collapsed="1">
      <c r="C30" s="245" t="s">
        <v>368</v>
      </c>
      <c r="D30" s="142"/>
      <c r="E30" s="142"/>
      <c r="F30" s="142"/>
      <c r="G30" s="142"/>
      <c r="H30" s="142"/>
      <c r="I30" s="142"/>
    </row>
    <row r="31" spans="2:14" ht="15.75" customHeight="1" outlineLevel="1">
      <c r="B31" s="228">
        <v>2486</v>
      </c>
      <c r="C31" s="162" t="s">
        <v>369</v>
      </c>
      <c r="D31" s="250" t="s">
        <v>610</v>
      </c>
      <c r="E31" s="235"/>
      <c r="F31" s="163">
        <v>1129</v>
      </c>
      <c r="G31" s="158">
        <f>F31*'Прайс-лист'!I3*(1-'Прайс-лист'!$E$3)</f>
        <v>28902.400000000001</v>
      </c>
      <c r="H31" s="160">
        <v>0</v>
      </c>
      <c r="I31" s="159">
        <f t="shared" ref="I31:I37" si="0">G31*H31</f>
        <v>0</v>
      </c>
      <c r="K31" s="236" t="s">
        <v>609</v>
      </c>
      <c r="L31" s="236" t="s">
        <v>610</v>
      </c>
      <c r="M31" s="236" t="s">
        <v>610</v>
      </c>
      <c r="N31" s="236" t="s">
        <v>610</v>
      </c>
    </row>
    <row r="32" spans="2:14" ht="15.75" customHeight="1" outlineLevel="1">
      <c r="B32" s="228">
        <v>211501</v>
      </c>
      <c r="C32" s="175" t="s">
        <v>370</v>
      </c>
      <c r="D32" s="254"/>
      <c r="E32" s="222"/>
      <c r="F32" s="163">
        <v>1000</v>
      </c>
      <c r="G32" s="158">
        <f>F32*'Прайс-лист'!I3*(1-'Прайс-лист'!$E$3)</f>
        <v>25600</v>
      </c>
      <c r="H32" s="160">
        <v>0</v>
      </c>
      <c r="I32" s="159">
        <f t="shared" si="0"/>
        <v>0</v>
      </c>
      <c r="K32" s="237" t="s">
        <v>204</v>
      </c>
      <c r="L32" s="238" t="s">
        <v>259</v>
      </c>
      <c r="M32" s="238" t="s">
        <v>261</v>
      </c>
      <c r="N32" s="237" t="s">
        <v>207</v>
      </c>
    </row>
    <row r="33" spans="2:14" ht="15.75" customHeight="1" outlineLevel="1">
      <c r="B33" s="228">
        <v>211502</v>
      </c>
      <c r="C33" s="175" t="s">
        <v>371</v>
      </c>
      <c r="D33" s="254"/>
      <c r="E33" s="222"/>
      <c r="F33" s="163">
        <v>2000</v>
      </c>
      <c r="G33" s="158">
        <f>F33*'Прайс-лист'!I3*(1-'Прайс-лист'!$E$3)</f>
        <v>51200</v>
      </c>
      <c r="H33" s="160">
        <v>0</v>
      </c>
      <c r="I33" s="159">
        <f t="shared" ref="I33" si="1">G33*H33</f>
        <v>0</v>
      </c>
      <c r="K33" s="237" t="s">
        <v>230</v>
      </c>
      <c r="L33" s="238" t="s">
        <v>260</v>
      </c>
      <c r="M33" s="238" t="s">
        <v>262</v>
      </c>
      <c r="N33" s="237" t="s">
        <v>208</v>
      </c>
    </row>
    <row r="34" spans="2:14" ht="15.75" customHeight="1" outlineLevel="1">
      <c r="B34" s="228">
        <v>2004</v>
      </c>
      <c r="C34" s="146" t="s">
        <v>372</v>
      </c>
      <c r="D34" s="253" t="s">
        <v>610</v>
      </c>
      <c r="E34" s="239"/>
      <c r="F34" s="163">
        <v>0</v>
      </c>
      <c r="G34" s="158">
        <f>F34*'Прайс-лист'!I3*(1-'Прайс-лист'!$E$3)</f>
        <v>0</v>
      </c>
      <c r="H34" s="160">
        <v>0</v>
      </c>
      <c r="I34" s="159">
        <f t="shared" si="0"/>
        <v>0</v>
      </c>
      <c r="K34" s="237" t="s">
        <v>229</v>
      </c>
      <c r="L34" s="240"/>
      <c r="M34" s="238" t="s">
        <v>263</v>
      </c>
      <c r="N34" s="237" t="s">
        <v>209</v>
      </c>
    </row>
    <row r="35" spans="2:14" ht="15.75" customHeight="1" outlineLevel="1">
      <c r="B35" s="228">
        <v>3077</v>
      </c>
      <c r="C35" s="162" t="s">
        <v>373</v>
      </c>
      <c r="D35" s="253" t="s">
        <v>610</v>
      </c>
      <c r="E35" s="239"/>
      <c r="F35" s="163">
        <v>457</v>
      </c>
      <c r="G35" s="158">
        <f>F35*'Прайс-лист'!I3*(1-'Прайс-лист'!$E$3)</f>
        <v>11699.2</v>
      </c>
      <c r="H35" s="160">
        <v>0</v>
      </c>
      <c r="I35" s="159">
        <f t="shared" si="0"/>
        <v>0</v>
      </c>
      <c r="K35" s="69" t="s">
        <v>205</v>
      </c>
      <c r="L35" s="237"/>
      <c r="M35" s="238" t="s">
        <v>264</v>
      </c>
      <c r="N35" s="69" t="s">
        <v>279</v>
      </c>
    </row>
    <row r="36" spans="2:14" ht="15.75" customHeight="1" outlineLevel="1">
      <c r="B36" s="228">
        <v>3506</v>
      </c>
      <c r="C36" s="175" t="s">
        <v>374</v>
      </c>
      <c r="D36" s="250" t="s">
        <v>610</v>
      </c>
      <c r="E36" s="235"/>
      <c r="F36" s="163">
        <v>2000</v>
      </c>
      <c r="G36" s="158">
        <f>F36*'Прайс-лист'!I3*(1-'Прайс-лист'!$E$3)</f>
        <v>51200</v>
      </c>
      <c r="H36" s="160">
        <v>0</v>
      </c>
      <c r="I36" s="159">
        <f t="shared" si="0"/>
        <v>0</v>
      </c>
      <c r="K36" s="69" t="s">
        <v>206</v>
      </c>
      <c r="L36" s="136"/>
      <c r="M36" s="238" t="s">
        <v>265</v>
      </c>
    </row>
    <row r="37" spans="2:14" ht="15.75" customHeight="1" outlineLevel="1">
      <c r="B37" s="228">
        <v>2565</v>
      </c>
      <c r="C37" s="175" t="s">
        <v>375</v>
      </c>
      <c r="D37" s="254"/>
      <c r="E37" s="221"/>
      <c r="F37" s="163">
        <v>291</v>
      </c>
      <c r="G37" s="158">
        <f>F37*'Прайс-лист'!I3*(1-'Прайс-лист'!$E$3)</f>
        <v>7449.6</v>
      </c>
      <c r="H37" s="160">
        <v>0</v>
      </c>
      <c r="I37" s="159">
        <f t="shared" si="0"/>
        <v>0</v>
      </c>
      <c r="M37" s="238" t="s">
        <v>266</v>
      </c>
    </row>
    <row r="38" spans="2:14" ht="15.75" customHeight="1" outlineLevel="1">
      <c r="C38" s="118" t="s">
        <v>376</v>
      </c>
      <c r="D38" s="144"/>
      <c r="E38" s="144"/>
      <c r="F38" s="144"/>
      <c r="G38" s="144"/>
      <c r="H38" s="144"/>
      <c r="I38" s="144"/>
      <c r="M38" s="238" t="s">
        <v>267</v>
      </c>
    </row>
    <row r="39" spans="2:14" ht="14.25" outlineLevel="1">
      <c r="B39" s="227">
        <v>414601</v>
      </c>
      <c r="C39" s="246" t="s">
        <v>377</v>
      </c>
      <c r="D39" s="165"/>
      <c r="E39" s="164"/>
      <c r="F39" s="166">
        <v>71</v>
      </c>
      <c r="G39" s="158">
        <f>F39*'Прайс-лист'!I3*(1-'Прайс-лист'!$E$3)</f>
        <v>1817.6000000000001</v>
      </c>
      <c r="H39" s="160">
        <v>0</v>
      </c>
      <c r="I39" s="159">
        <f t="shared" ref="I39:I47" si="2">G39*H39</f>
        <v>0</v>
      </c>
    </row>
    <row r="40" spans="2:14" ht="14.25" outlineLevel="1">
      <c r="B40" s="227">
        <v>2535</v>
      </c>
      <c r="C40" s="246" t="s">
        <v>378</v>
      </c>
      <c r="D40" s="165"/>
      <c r="E40" s="164"/>
      <c r="F40" s="166">
        <v>794</v>
      </c>
      <c r="G40" s="158">
        <f>F40*'Прайс-лист'!I3*(1-'Прайс-лист'!$E$3)</f>
        <v>20326.400000000001</v>
      </c>
      <c r="H40" s="160">
        <v>0</v>
      </c>
      <c r="I40" s="159">
        <f t="shared" si="2"/>
        <v>0</v>
      </c>
      <c r="M40" s="241" t="s">
        <v>212</v>
      </c>
    </row>
    <row r="41" spans="2:14" ht="14.25" outlineLevel="1">
      <c r="B41" s="227">
        <v>2536</v>
      </c>
      <c r="C41" s="246" t="s">
        <v>379</v>
      </c>
      <c r="D41" s="165"/>
      <c r="E41" s="164"/>
      <c r="F41" s="166">
        <v>1294</v>
      </c>
      <c r="G41" s="158">
        <f>F41*'Прайс-лист'!I3*(1-'Прайс-лист'!$E$3)</f>
        <v>33126.400000000001</v>
      </c>
      <c r="H41" s="160">
        <v>0</v>
      </c>
      <c r="I41" s="159">
        <f t="shared" si="2"/>
        <v>0</v>
      </c>
    </row>
    <row r="42" spans="2:14" ht="14.25" outlineLevel="1">
      <c r="B42" s="227">
        <v>2526</v>
      </c>
      <c r="C42" s="246" t="s">
        <v>380</v>
      </c>
      <c r="D42" s="164"/>
      <c r="E42" s="164"/>
      <c r="F42" s="166">
        <v>458</v>
      </c>
      <c r="G42" s="158">
        <f>F42*'Прайс-лист'!I3*(1-'Прайс-лист'!$E$3)</f>
        <v>11724.800000000001</v>
      </c>
      <c r="H42" s="160">
        <v>0</v>
      </c>
      <c r="I42" s="159">
        <f t="shared" si="2"/>
        <v>0</v>
      </c>
    </row>
    <row r="43" spans="2:14" ht="14.25" customHeight="1" outlineLevel="1">
      <c r="B43" s="223">
        <v>2272</v>
      </c>
      <c r="C43" s="246" t="s">
        <v>381</v>
      </c>
      <c r="D43" s="165"/>
      <c r="E43" s="164"/>
      <c r="F43" s="166">
        <v>2166</v>
      </c>
      <c r="G43" s="158">
        <f>F43*'Прайс-лист'!I3*(1-'Прайс-лист'!$E$3)</f>
        <v>55449.600000000006</v>
      </c>
      <c r="H43" s="160">
        <v>0</v>
      </c>
      <c r="I43" s="159">
        <f t="shared" si="2"/>
        <v>0</v>
      </c>
    </row>
    <row r="44" spans="2:14" ht="14.25" customHeight="1" outlineLevel="1">
      <c r="B44" s="223" t="s">
        <v>34</v>
      </c>
      <c r="C44" s="246" t="s">
        <v>382</v>
      </c>
      <c r="D44" s="165"/>
      <c r="E44" s="359" t="s">
        <v>611</v>
      </c>
      <c r="F44" s="166"/>
      <c r="G44" s="158">
        <f>F44*'Прайс-лист'!I3</f>
        <v>0</v>
      </c>
      <c r="H44" s="160">
        <v>0</v>
      </c>
      <c r="I44" s="159">
        <f t="shared" si="2"/>
        <v>0</v>
      </c>
    </row>
    <row r="45" spans="2:14" ht="14.25" customHeight="1" outlineLevel="1">
      <c r="B45" s="227" t="s">
        <v>34</v>
      </c>
      <c r="C45" s="246" t="s">
        <v>383</v>
      </c>
      <c r="D45" s="165"/>
      <c r="E45" s="359" t="s">
        <v>611</v>
      </c>
      <c r="F45" s="166"/>
      <c r="G45" s="158">
        <f>F45*'Прайс-лист'!I3</f>
        <v>0</v>
      </c>
      <c r="H45" s="160">
        <v>0</v>
      </c>
      <c r="I45" s="159">
        <f t="shared" si="2"/>
        <v>0</v>
      </c>
    </row>
    <row r="46" spans="2:14" ht="14.25" customHeight="1" outlineLevel="1">
      <c r="B46" s="227" t="s">
        <v>34</v>
      </c>
      <c r="C46" s="246" t="s">
        <v>384</v>
      </c>
      <c r="D46" s="165"/>
      <c r="E46" s="359" t="s">
        <v>611</v>
      </c>
      <c r="F46" s="166"/>
      <c r="G46" s="158">
        <f>F46*'Прайс-лист'!I3</f>
        <v>0</v>
      </c>
      <c r="H46" s="160">
        <v>0</v>
      </c>
      <c r="I46" s="159">
        <f t="shared" si="2"/>
        <v>0</v>
      </c>
    </row>
    <row r="47" spans="2:14" ht="14.25" outlineLevel="1">
      <c r="B47" s="227">
        <v>2282</v>
      </c>
      <c r="C47" s="246" t="s">
        <v>385</v>
      </c>
      <c r="D47" s="164"/>
      <c r="E47" s="168"/>
      <c r="F47" s="166">
        <v>320</v>
      </c>
      <c r="G47" s="158">
        <f>F47*'Прайс-лист'!I3*(1-'Прайс-лист'!$E$3)</f>
        <v>8192</v>
      </c>
      <c r="H47" s="160">
        <v>0</v>
      </c>
      <c r="I47" s="159">
        <f t="shared" si="2"/>
        <v>0</v>
      </c>
    </row>
    <row r="48" spans="2:14" ht="15.75" customHeight="1" outlineLevel="1">
      <c r="B48" s="227">
        <v>2419</v>
      </c>
      <c r="C48" s="246" t="s">
        <v>386</v>
      </c>
      <c r="D48" s="222"/>
      <c r="E48" s="221"/>
      <c r="F48" s="163">
        <v>825</v>
      </c>
      <c r="G48" s="158">
        <f>F48*'Прайс-лист'!I3*(1-'Прайс-лист'!$E$3)</f>
        <v>21120</v>
      </c>
      <c r="H48" s="160">
        <v>0</v>
      </c>
      <c r="I48" s="159">
        <f t="shared" ref="I48:I62" si="3">G48*H48</f>
        <v>0</v>
      </c>
    </row>
    <row r="49" spans="2:9" ht="15.75" customHeight="1" outlineLevel="1">
      <c r="B49" s="223">
        <v>2440</v>
      </c>
      <c r="C49" s="246" t="s">
        <v>387</v>
      </c>
      <c r="D49" s="165"/>
      <c r="E49" s="164"/>
      <c r="F49" s="166">
        <v>256</v>
      </c>
      <c r="G49" s="158">
        <f>F49*'Прайс-лист'!I3*(1-'Прайс-лист'!$E$3)</f>
        <v>6553.6</v>
      </c>
      <c r="H49" s="160">
        <v>0</v>
      </c>
      <c r="I49" s="159">
        <f t="shared" si="3"/>
        <v>0</v>
      </c>
    </row>
    <row r="50" spans="2:9" ht="15.75" customHeight="1" outlineLevel="1">
      <c r="B50" s="223">
        <v>2650</v>
      </c>
      <c r="C50" s="246" t="s">
        <v>388</v>
      </c>
      <c r="D50" s="165"/>
      <c r="E50" s="164"/>
      <c r="F50" s="166">
        <v>469</v>
      </c>
      <c r="G50" s="158">
        <f>F50*'Прайс-лист'!I3*(1-'Прайс-лист'!$E$3)</f>
        <v>12006.400000000001</v>
      </c>
      <c r="H50" s="160">
        <v>0</v>
      </c>
      <c r="I50" s="159">
        <f t="shared" si="3"/>
        <v>0</v>
      </c>
    </row>
    <row r="51" spans="2:9" ht="15.75" customHeight="1" outlineLevel="1">
      <c r="B51" s="223">
        <v>307801</v>
      </c>
      <c r="C51" s="246" t="s">
        <v>389</v>
      </c>
      <c r="D51" s="165"/>
      <c r="E51" s="164"/>
      <c r="F51" s="166">
        <v>41</v>
      </c>
      <c r="G51" s="158">
        <f>F51*'Прайс-лист'!I3*(1-'Прайс-лист'!$E$3)</f>
        <v>1049.6000000000001</v>
      </c>
      <c r="H51" s="225">
        <f>IF(H35*H50,1,0)</f>
        <v>0</v>
      </c>
      <c r="I51" s="159">
        <f t="shared" si="3"/>
        <v>0</v>
      </c>
    </row>
    <row r="52" spans="2:9" ht="15.75" customHeight="1" outlineLevel="1">
      <c r="B52" s="223">
        <v>2417</v>
      </c>
      <c r="C52" s="246" t="s">
        <v>390</v>
      </c>
      <c r="D52" s="167"/>
      <c r="E52" s="162"/>
      <c r="F52" s="166">
        <v>565</v>
      </c>
      <c r="G52" s="158">
        <f>F52*'Прайс-лист'!I3*(1-'Прайс-лист'!$E$3)</f>
        <v>14464</v>
      </c>
      <c r="H52" s="160">
        <v>0</v>
      </c>
      <c r="I52" s="159">
        <f t="shared" si="3"/>
        <v>0</v>
      </c>
    </row>
    <row r="53" spans="2:9" ht="14.25" outlineLevel="1">
      <c r="B53" s="223">
        <v>2740</v>
      </c>
      <c r="C53" s="246" t="s">
        <v>391</v>
      </c>
      <c r="D53" s="165"/>
      <c r="E53" s="164"/>
      <c r="F53" s="163">
        <v>1169</v>
      </c>
      <c r="G53" s="158">
        <f>F53*'Прайс-лист'!I3*(1-'Прайс-лист'!$E$3)</f>
        <v>29926.400000000001</v>
      </c>
      <c r="H53" s="160">
        <v>0</v>
      </c>
      <c r="I53" s="159">
        <f t="shared" si="3"/>
        <v>0</v>
      </c>
    </row>
    <row r="54" spans="2:9" ht="14.25" customHeight="1" outlineLevel="1">
      <c r="B54" s="227">
        <v>2741</v>
      </c>
      <c r="C54" s="246" t="s">
        <v>392</v>
      </c>
      <c r="D54" s="165"/>
      <c r="E54" s="164"/>
      <c r="F54" s="163">
        <v>3001</v>
      </c>
      <c r="G54" s="158">
        <f>F54*'Прайс-лист'!I3*(1-'Прайс-лист'!$E$3)</f>
        <v>76825.600000000006</v>
      </c>
      <c r="H54" s="160">
        <v>0</v>
      </c>
      <c r="I54" s="159">
        <f t="shared" si="3"/>
        <v>0</v>
      </c>
    </row>
    <row r="55" spans="2:9" ht="14.25" outlineLevel="1">
      <c r="B55" s="227">
        <v>2719</v>
      </c>
      <c r="C55" s="246" t="s">
        <v>343</v>
      </c>
      <c r="D55" s="165"/>
      <c r="E55" s="164"/>
      <c r="F55" s="166">
        <v>2777</v>
      </c>
      <c r="G55" s="158">
        <f>F55*'Прайс-лист'!I3*(1-'Прайс-лист'!$E$3)</f>
        <v>71091.199999999997</v>
      </c>
      <c r="H55" s="160">
        <v>0</v>
      </c>
      <c r="I55" s="159">
        <f t="shared" si="3"/>
        <v>0</v>
      </c>
    </row>
    <row r="56" spans="2:9" ht="15.75" customHeight="1" outlineLevel="1">
      <c r="B56" s="227">
        <v>2739</v>
      </c>
      <c r="C56" s="246" t="s">
        <v>393</v>
      </c>
      <c r="D56" s="165"/>
      <c r="E56" s="164"/>
      <c r="F56" s="166">
        <v>4370</v>
      </c>
      <c r="G56" s="158">
        <f>F56*'Прайс-лист'!I3*(1-'Прайс-лист'!$E$3)</f>
        <v>111872</v>
      </c>
      <c r="H56" s="160">
        <v>0</v>
      </c>
      <c r="I56" s="159">
        <f t="shared" si="3"/>
        <v>0</v>
      </c>
    </row>
    <row r="57" spans="2:9" ht="15.75" customHeight="1" outlineLevel="1">
      <c r="B57" s="227">
        <v>2947</v>
      </c>
      <c r="C57" s="246" t="s">
        <v>394</v>
      </c>
      <c r="D57" s="165"/>
      <c r="E57" s="164"/>
      <c r="F57" s="166">
        <v>319</v>
      </c>
      <c r="G57" s="158">
        <f>F57*'Прайс-лист'!I3*(1-'Прайс-лист'!$E$3)</f>
        <v>8166.4000000000005</v>
      </c>
      <c r="H57" s="160">
        <v>0</v>
      </c>
      <c r="I57" s="159">
        <f t="shared" si="3"/>
        <v>0</v>
      </c>
    </row>
    <row r="58" spans="2:9" ht="15.75" customHeight="1" outlineLevel="1">
      <c r="B58" s="227">
        <v>2896</v>
      </c>
      <c r="C58" s="246" t="s">
        <v>395</v>
      </c>
      <c r="D58" s="165"/>
      <c r="E58" s="164"/>
      <c r="F58" s="166">
        <v>1046</v>
      </c>
      <c r="G58" s="158">
        <f>F58*'Прайс-лист'!I3*(1-'Прайс-лист'!$E$3)</f>
        <v>26777.600000000002</v>
      </c>
      <c r="H58" s="160">
        <v>0</v>
      </c>
      <c r="I58" s="159">
        <f t="shared" si="3"/>
        <v>0</v>
      </c>
    </row>
    <row r="59" spans="2:9" ht="15.75" customHeight="1" outlineLevel="1">
      <c r="B59" s="227">
        <v>2897</v>
      </c>
      <c r="C59" s="246" t="s">
        <v>396</v>
      </c>
      <c r="D59" s="165"/>
      <c r="E59" s="164"/>
      <c r="F59" s="166">
        <v>322</v>
      </c>
      <c r="G59" s="158">
        <f>F59*'Прайс-лист'!I3*(1-'Прайс-лист'!$E$3)</f>
        <v>8243.2000000000007</v>
      </c>
      <c r="H59" s="160">
        <v>0</v>
      </c>
      <c r="I59" s="159">
        <f t="shared" si="3"/>
        <v>0</v>
      </c>
    </row>
    <row r="60" spans="2:9" ht="15.75" customHeight="1" outlineLevel="1">
      <c r="B60" s="227">
        <v>2898</v>
      </c>
      <c r="C60" s="246" t="s">
        <v>397</v>
      </c>
      <c r="D60" s="165"/>
      <c r="E60" s="164"/>
      <c r="F60" s="166">
        <v>178</v>
      </c>
      <c r="G60" s="158">
        <f>F60*'Прайс-лист'!I3*(1-'Прайс-лист'!$E$3)</f>
        <v>4556.8</v>
      </c>
      <c r="H60" s="160">
        <v>0</v>
      </c>
      <c r="I60" s="159">
        <f t="shared" si="3"/>
        <v>0</v>
      </c>
    </row>
    <row r="61" spans="2:9" ht="15.75" customHeight="1" outlineLevel="1">
      <c r="B61" s="227">
        <v>2899</v>
      </c>
      <c r="C61" s="246" t="s">
        <v>398</v>
      </c>
      <c r="D61" s="165"/>
      <c r="E61" s="164"/>
      <c r="F61" s="166">
        <v>438</v>
      </c>
      <c r="G61" s="158">
        <f>F61*'Прайс-лист'!I3*(1-'Прайс-лист'!$E$3)</f>
        <v>11212.800000000001</v>
      </c>
      <c r="H61" s="160">
        <v>0</v>
      </c>
      <c r="I61" s="159">
        <f t="shared" si="3"/>
        <v>0</v>
      </c>
    </row>
    <row r="62" spans="2:9" ht="15.75" customHeight="1" outlineLevel="1">
      <c r="B62" s="227">
        <v>2399</v>
      </c>
      <c r="C62" s="246" t="s">
        <v>399</v>
      </c>
      <c r="D62" s="165"/>
      <c r="E62" s="164"/>
      <c r="F62" s="166">
        <v>1720</v>
      </c>
      <c r="G62" s="158">
        <f>F62*'Прайс-лист'!I3*(1-'Прайс-лист'!$E$3)</f>
        <v>44032</v>
      </c>
      <c r="H62" s="160">
        <v>0</v>
      </c>
      <c r="I62" s="159">
        <f t="shared" si="3"/>
        <v>0</v>
      </c>
    </row>
    <row r="63" spans="2:9" ht="15.75" customHeight="1">
      <c r="B63" s="3"/>
      <c r="C63" s="229"/>
      <c r="D63" s="229"/>
      <c r="E63" s="229"/>
      <c r="F63" s="73"/>
      <c r="G63" s="1"/>
      <c r="H63" s="15" t="s">
        <v>417</v>
      </c>
      <c r="I63" s="79">
        <f>SUM(I27:I62)</f>
        <v>1206041.6000000001</v>
      </c>
    </row>
    <row r="66" spans="3:3" ht="15.75" customHeight="1">
      <c r="C66" s="134"/>
    </row>
  </sheetData>
  <sortState ref="A35:H54">
    <sortCondition ref="A35"/>
  </sortState>
  <mergeCells count="24">
    <mergeCell ref="C29:I29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20:I20"/>
    <mergeCell ref="G21:I21"/>
    <mergeCell ref="G22:I22"/>
    <mergeCell ref="G23:I23"/>
    <mergeCell ref="O2:P2"/>
    <mergeCell ref="B2:I2"/>
    <mergeCell ref="B3:I3"/>
    <mergeCell ref="G18:I18"/>
    <mergeCell ref="G19:I19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:E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5:E35">
      <formula1>$M$31:$M$40</formula1>
    </dataValidation>
    <dataValidation type="list" allowBlank="1" showInputMessage="1" showErrorMessage="1" sqref="D34:E34">
      <formula1>$L$31:$L$33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2:Q48"/>
  <sheetViews>
    <sheetView showGridLines="0" zoomScaleNormal="100" workbookViewId="0">
      <pane ySplit="2" topLeftCell="A23" activePane="bottomLeft" state="frozen"/>
      <selection pane="bottomLeft" activeCell="X40" sqref="X40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8.5703125" style="137" hidden="1" customWidth="1"/>
    <col min="6" max="6" width="15.7109375" style="272" customWidth="1"/>
    <col min="7" max="7" width="10.7109375" style="136" customWidth="1"/>
    <col min="8" max="8" width="15.7109375" style="272" customWidth="1"/>
    <col min="9" max="9" width="9.140625" style="136"/>
    <col min="10" max="15" width="15.7109375" style="136" hidden="1" customWidth="1" outlineLevel="1"/>
    <col min="16" max="16" width="9.140625" style="136" collapsed="1"/>
    <col min="17" max="16384" width="9.140625" style="136"/>
  </cols>
  <sheetData>
    <row r="2" spans="2:17" ht="15.75" customHeight="1">
      <c r="B2" s="339" t="s">
        <v>36</v>
      </c>
      <c r="C2" s="339"/>
      <c r="D2" s="339"/>
      <c r="E2" s="339"/>
      <c r="F2" s="339"/>
      <c r="G2" s="339"/>
      <c r="H2" s="339"/>
      <c r="P2" s="338" t="s">
        <v>268</v>
      </c>
      <c r="Q2" s="338"/>
    </row>
    <row r="3" spans="2:17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7" ht="15.75" hidden="1" customHeight="1" outlineLevel="1">
      <c r="B4" s="145"/>
      <c r="C4" s="146" t="s">
        <v>348</v>
      </c>
      <c r="D4" s="146"/>
      <c r="E4" s="148"/>
      <c r="F4" s="342">
        <v>330</v>
      </c>
      <c r="G4" s="342"/>
      <c r="H4" s="342"/>
    </row>
    <row r="5" spans="2:17" ht="15.75" hidden="1" customHeight="1" outlineLevel="1">
      <c r="B5" s="145"/>
      <c r="C5" s="146" t="s">
        <v>349</v>
      </c>
      <c r="D5" s="146"/>
      <c r="E5" s="148"/>
      <c r="F5" s="342">
        <v>218</v>
      </c>
      <c r="G5" s="342"/>
      <c r="H5" s="342"/>
    </row>
    <row r="6" spans="2:17" ht="15.75" hidden="1" customHeight="1" outlineLevel="1">
      <c r="B6" s="145"/>
      <c r="C6" s="146" t="s">
        <v>6</v>
      </c>
      <c r="D6" s="146"/>
      <c r="E6" s="148"/>
      <c r="F6" s="342">
        <v>169</v>
      </c>
      <c r="G6" s="342"/>
      <c r="H6" s="342"/>
    </row>
    <row r="7" spans="2:17" ht="15.75" hidden="1" customHeight="1" outlineLevel="1">
      <c r="B7" s="145"/>
      <c r="C7" s="146" t="s">
        <v>350</v>
      </c>
      <c r="D7" s="146"/>
      <c r="E7" s="148"/>
      <c r="F7" s="342">
        <v>78</v>
      </c>
      <c r="G7" s="342"/>
      <c r="H7" s="342"/>
    </row>
    <row r="8" spans="2:17" ht="15.75" hidden="1" customHeight="1" outlineLevel="1">
      <c r="B8" s="145"/>
      <c r="C8" s="146" t="s">
        <v>351</v>
      </c>
      <c r="D8" s="146"/>
      <c r="E8" s="148"/>
      <c r="F8" s="342">
        <v>43</v>
      </c>
      <c r="G8" s="342"/>
      <c r="H8" s="342"/>
    </row>
    <row r="9" spans="2:17" ht="15.75" hidden="1" customHeight="1" outlineLevel="1">
      <c r="B9" s="145"/>
      <c r="C9" s="146" t="s">
        <v>352</v>
      </c>
      <c r="D9" s="146"/>
      <c r="E9" s="148"/>
      <c r="F9" s="342">
        <v>84</v>
      </c>
      <c r="G9" s="342"/>
      <c r="H9" s="342"/>
    </row>
    <row r="10" spans="2:17" ht="15.75" hidden="1" customHeight="1" outlineLevel="1">
      <c r="B10" s="145"/>
      <c r="C10" s="146" t="s">
        <v>353</v>
      </c>
      <c r="D10" s="146"/>
      <c r="E10" s="148"/>
      <c r="F10" s="342">
        <v>580</v>
      </c>
      <c r="G10" s="342"/>
      <c r="H10" s="342"/>
    </row>
    <row r="11" spans="2:17" ht="15.75" hidden="1" customHeight="1" outlineLevel="1">
      <c r="B11" s="145"/>
      <c r="C11" s="146" t="s">
        <v>354</v>
      </c>
      <c r="D11" s="146"/>
      <c r="E11" s="148"/>
      <c r="F11" s="342">
        <v>4</v>
      </c>
      <c r="G11" s="342"/>
      <c r="H11" s="342"/>
    </row>
    <row r="12" spans="2:17" ht="15.75" hidden="1" customHeight="1" outlineLevel="1">
      <c r="B12" s="145"/>
      <c r="C12" s="146" t="s">
        <v>355</v>
      </c>
      <c r="D12" s="146"/>
      <c r="E12" s="148"/>
      <c r="F12" s="342">
        <v>3</v>
      </c>
      <c r="G12" s="342"/>
      <c r="H12" s="342"/>
    </row>
    <row r="13" spans="2:17" ht="15.75" hidden="1" customHeight="1" outlineLevel="1">
      <c r="B13" s="145"/>
      <c r="C13" s="146" t="s">
        <v>356</v>
      </c>
      <c r="D13" s="146"/>
      <c r="E13" s="148"/>
      <c r="F13" s="342">
        <v>15</v>
      </c>
      <c r="G13" s="342"/>
      <c r="H13" s="342"/>
    </row>
    <row r="14" spans="2:17" ht="15.75" hidden="1" customHeight="1" outlineLevel="1">
      <c r="B14" s="145"/>
      <c r="C14" s="146" t="s">
        <v>357</v>
      </c>
      <c r="D14" s="146"/>
      <c r="E14" s="148"/>
      <c r="F14" s="342">
        <v>20</v>
      </c>
      <c r="G14" s="342"/>
      <c r="H14" s="342"/>
    </row>
    <row r="15" spans="2:17" ht="15.75" hidden="1" customHeight="1" outlineLevel="1">
      <c r="B15" s="145"/>
      <c r="C15" s="146" t="s">
        <v>358</v>
      </c>
      <c r="D15" s="146"/>
      <c r="E15" s="148"/>
      <c r="F15" s="342">
        <v>60</v>
      </c>
      <c r="G15" s="342"/>
      <c r="H15" s="342"/>
    </row>
    <row r="16" spans="2:17" ht="15.75" hidden="1" customHeight="1" outlineLevel="1">
      <c r="B16" s="145"/>
      <c r="C16" s="146" t="s">
        <v>359</v>
      </c>
      <c r="D16" s="146"/>
      <c r="E16" s="148"/>
      <c r="F16" s="342">
        <v>381</v>
      </c>
      <c r="G16" s="342"/>
      <c r="H16" s="342"/>
    </row>
    <row r="17" spans="2:15" ht="15.75" hidden="1" customHeight="1" outlineLevel="1">
      <c r="B17" s="145"/>
      <c r="C17" s="146" t="s">
        <v>360</v>
      </c>
      <c r="D17" s="146"/>
      <c r="E17" s="148"/>
      <c r="F17" s="342" t="s">
        <v>17</v>
      </c>
      <c r="G17" s="342"/>
      <c r="H17" s="342"/>
    </row>
    <row r="18" spans="2:15" ht="15.75" hidden="1" customHeight="1" outlineLevel="1">
      <c r="B18" s="145"/>
      <c r="C18" s="146" t="s">
        <v>8</v>
      </c>
      <c r="D18" s="146"/>
      <c r="E18" s="148"/>
      <c r="F18" s="342" t="s">
        <v>9</v>
      </c>
      <c r="G18" s="342"/>
      <c r="H18" s="342"/>
    </row>
    <row r="19" spans="2:15" ht="15.75" hidden="1" customHeight="1" outlineLevel="1">
      <c r="B19" s="145"/>
      <c r="C19" s="146" t="s">
        <v>361</v>
      </c>
      <c r="D19" s="146"/>
      <c r="E19" s="148"/>
      <c r="F19" s="342" t="s">
        <v>18</v>
      </c>
      <c r="G19" s="342"/>
      <c r="H19" s="342"/>
    </row>
    <row r="20" spans="2:15" ht="15.75" hidden="1" customHeight="1" outlineLevel="1">
      <c r="B20" s="145"/>
      <c r="C20" s="146" t="s">
        <v>362</v>
      </c>
      <c r="D20" s="146"/>
      <c r="E20" s="148"/>
      <c r="F20" s="342" t="s">
        <v>24</v>
      </c>
      <c r="G20" s="342"/>
      <c r="H20" s="342"/>
    </row>
    <row r="21" spans="2:15" ht="15.75" hidden="1" customHeight="1" outlineLevel="1">
      <c r="B21" s="145"/>
      <c r="C21" s="146" t="s">
        <v>363</v>
      </c>
      <c r="D21" s="146"/>
      <c r="E21" s="148"/>
      <c r="F21" s="342" t="s">
        <v>79</v>
      </c>
      <c r="G21" s="342"/>
      <c r="H21" s="342"/>
    </row>
    <row r="22" spans="2:15" ht="15.75" hidden="1" customHeight="1" outlineLevel="1">
      <c r="B22" s="145"/>
      <c r="C22" s="146" t="s">
        <v>365</v>
      </c>
      <c r="D22" s="146"/>
      <c r="E22" s="148"/>
      <c r="F22" s="342">
        <v>119</v>
      </c>
      <c r="G22" s="342"/>
      <c r="H22" s="342"/>
    </row>
    <row r="23" spans="2:15" ht="15.75" customHeight="1" collapsed="1">
      <c r="B23" s="45"/>
      <c r="C23" s="48"/>
      <c r="D23" s="48"/>
      <c r="E23" s="47"/>
      <c r="F23" s="48"/>
      <c r="G23" s="48"/>
      <c r="H23" s="47"/>
    </row>
    <row r="24" spans="2:15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5" ht="15.75" customHeight="1" outlineLevel="1">
      <c r="B25" s="228">
        <v>1031</v>
      </c>
      <c r="C25" s="221" t="s">
        <v>60</v>
      </c>
      <c r="D25" s="221"/>
      <c r="E25" s="199">
        <v>2956</v>
      </c>
      <c r="F25" s="158">
        <f>E25*'Прайс-лист'!I3*(1-'Прайс-лист'!$E$3)</f>
        <v>75673.600000000006</v>
      </c>
      <c r="G25" s="228"/>
      <c r="H25" s="159">
        <f>F25</f>
        <v>75673.600000000006</v>
      </c>
    </row>
    <row r="26" spans="2:15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5" ht="259.5" hidden="1" customHeight="1" outlineLevel="2">
      <c r="B27" s="161"/>
      <c r="C27" s="341" t="s">
        <v>561</v>
      </c>
      <c r="D27" s="341"/>
      <c r="E27" s="341"/>
      <c r="F27" s="341"/>
      <c r="G27" s="341"/>
      <c r="H27" s="341"/>
    </row>
    <row r="28" spans="2:15" ht="15.75" customHeight="1" outlineLevel="1" collapsed="1">
      <c r="C28" s="248" t="s">
        <v>368</v>
      </c>
      <c r="D28" s="15"/>
      <c r="E28" s="15"/>
      <c r="F28" s="15"/>
      <c r="G28" s="15"/>
      <c r="H28" s="15"/>
      <c r="N28" s="49"/>
      <c r="O28" s="49"/>
    </row>
    <row r="29" spans="2:15" ht="15.75" customHeight="1" outlineLevel="1">
      <c r="B29" s="228">
        <v>2472</v>
      </c>
      <c r="C29" s="162" t="s">
        <v>369</v>
      </c>
      <c r="D29" s="250" t="s">
        <v>610</v>
      </c>
      <c r="E29" s="199">
        <v>143</v>
      </c>
      <c r="F29" s="158">
        <f>E29*'Прайс-лист'!I3*(1-'Прайс-лист'!$E$3)</f>
        <v>3660.8</v>
      </c>
      <c r="G29" s="160">
        <v>0</v>
      </c>
      <c r="H29" s="159">
        <f t="shared" ref="H29:H34" si="0"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</row>
    <row r="30" spans="2:15" ht="15.75" customHeight="1" outlineLevel="1">
      <c r="B30" s="192"/>
      <c r="C30" s="146" t="s">
        <v>461</v>
      </c>
      <c r="D30" s="252" t="s">
        <v>610</v>
      </c>
      <c r="E30" s="199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si="0"/>
        <v>0</v>
      </c>
      <c r="J30" s="237" t="s">
        <v>296</v>
      </c>
      <c r="K30" s="69" t="s">
        <v>293</v>
      </c>
      <c r="L30" s="69" t="s">
        <v>347</v>
      </c>
      <c r="M30" s="238" t="s">
        <v>259</v>
      </c>
      <c r="N30" s="238" t="s">
        <v>263</v>
      </c>
      <c r="O30" s="69" t="s">
        <v>243</v>
      </c>
    </row>
    <row r="31" spans="2:15" ht="15.75" customHeight="1" outlineLevel="1">
      <c r="B31" s="228"/>
      <c r="C31" s="146" t="s">
        <v>463</v>
      </c>
      <c r="D31" s="252" t="s">
        <v>610</v>
      </c>
      <c r="E31" s="199">
        <v>1189</v>
      </c>
      <c r="F31" s="158">
        <f>E31*'Прайс-лист'!I3*(1-'Прайс-лист'!$E$3)</f>
        <v>30438.400000000001</v>
      </c>
      <c r="G31" s="160">
        <v>0</v>
      </c>
      <c r="H31" s="159">
        <f t="shared" si="0"/>
        <v>0</v>
      </c>
      <c r="J31" s="237" t="s">
        <v>297</v>
      </c>
      <c r="K31" s="236" t="s">
        <v>290</v>
      </c>
      <c r="L31" s="237" t="s">
        <v>283</v>
      </c>
      <c r="M31" s="238" t="s">
        <v>260</v>
      </c>
      <c r="N31" s="238" t="s">
        <v>264</v>
      </c>
      <c r="O31" s="236" t="s">
        <v>242</v>
      </c>
    </row>
    <row r="32" spans="2:15" ht="15.75" customHeight="1" outlineLevel="1">
      <c r="B32" s="228">
        <v>2004</v>
      </c>
      <c r="C32" s="146" t="s">
        <v>372</v>
      </c>
      <c r="D32" s="252" t="s">
        <v>610</v>
      </c>
      <c r="E32" s="199">
        <v>0</v>
      </c>
      <c r="F32" s="158">
        <f>E32*'Прайс-лист'!I3*(1-'Прайс-лист'!$E$3)</f>
        <v>0</v>
      </c>
      <c r="G32" s="160">
        <v>0</v>
      </c>
      <c r="H32" s="159">
        <f t="shared" si="0"/>
        <v>0</v>
      </c>
      <c r="J32" s="237" t="s">
        <v>229</v>
      </c>
      <c r="K32" s="257" t="s">
        <v>291</v>
      </c>
      <c r="L32" s="258"/>
      <c r="M32" s="240"/>
      <c r="N32" s="238" t="s">
        <v>265</v>
      </c>
    </row>
    <row r="33" spans="1:15" ht="15.75" customHeight="1" outlineLevel="1">
      <c r="B33" s="228">
        <v>3050</v>
      </c>
      <c r="C33" s="162" t="s">
        <v>373</v>
      </c>
      <c r="D33" s="252" t="s">
        <v>610</v>
      </c>
      <c r="E33" s="199">
        <v>23</v>
      </c>
      <c r="F33" s="158">
        <f>E33*'Прайс-лист'!I3*(1-'Прайс-лист'!$E$3)</f>
        <v>588.80000000000007</v>
      </c>
      <c r="G33" s="160">
        <v>0</v>
      </c>
      <c r="H33" s="159">
        <f t="shared" si="0"/>
        <v>0</v>
      </c>
      <c r="J33" s="69" t="s">
        <v>298</v>
      </c>
      <c r="K33" s="258" t="s">
        <v>295</v>
      </c>
      <c r="L33" s="257"/>
      <c r="M33" s="237"/>
      <c r="N33" s="238" t="s">
        <v>266</v>
      </c>
      <c r="O33" s="237"/>
    </row>
    <row r="34" spans="1:15" ht="15.75" customHeight="1" outlineLevel="1">
      <c r="B34" s="227" t="s">
        <v>239</v>
      </c>
      <c r="C34" s="167" t="s">
        <v>486</v>
      </c>
      <c r="D34" s="252" t="s">
        <v>610</v>
      </c>
      <c r="E34" s="199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/>
      <c r="L34" s="257"/>
      <c r="N34" s="238" t="s">
        <v>267</v>
      </c>
      <c r="O34" s="69"/>
    </row>
    <row r="35" spans="1:15" ht="15.75" customHeight="1" outlineLevel="1">
      <c r="C35" s="249" t="s">
        <v>376</v>
      </c>
      <c r="D35" s="174"/>
      <c r="E35" s="174"/>
      <c r="F35" s="174"/>
      <c r="G35" s="174"/>
      <c r="H35" s="174"/>
      <c r="J35" s="69"/>
      <c r="K35" s="69"/>
      <c r="L35" s="69"/>
      <c r="N35" s="238"/>
      <c r="O35" s="69"/>
    </row>
    <row r="36" spans="1:15" ht="15.75" customHeight="1" outlineLevel="1">
      <c r="A36" s="237"/>
      <c r="B36" s="228">
        <v>4144</v>
      </c>
      <c r="C36" s="162" t="s">
        <v>487</v>
      </c>
      <c r="D36" s="164"/>
      <c r="E36" s="207">
        <v>23</v>
      </c>
      <c r="F36" s="158">
        <f>E36*'Прайс-лист'!I3*(1-'Прайс-лист'!$E$3)</f>
        <v>588.80000000000007</v>
      </c>
      <c r="G36" s="160">
        <v>0</v>
      </c>
      <c r="H36" s="159">
        <f>F36*G36</f>
        <v>0</v>
      </c>
      <c r="N36" s="257"/>
      <c r="O36" s="257"/>
    </row>
    <row r="37" spans="1:15" ht="15.75" customHeight="1" outlineLevel="1">
      <c r="A37" s="237"/>
      <c r="B37" s="228">
        <v>2401</v>
      </c>
      <c r="C37" s="162" t="s">
        <v>505</v>
      </c>
      <c r="D37" s="221"/>
      <c r="E37" s="199">
        <v>141</v>
      </c>
      <c r="F37" s="158">
        <f>E37*'Прайс-лист'!I3*(1-'Прайс-лист'!$E$3)</f>
        <v>3609.6000000000004</v>
      </c>
      <c r="G37" s="160">
        <v>0</v>
      </c>
      <c r="H37" s="159">
        <f t="shared" ref="H37:H47" si="1">F37*G37</f>
        <v>0</v>
      </c>
    </row>
    <row r="38" spans="1:15" ht="15.75" customHeight="1" outlineLevel="1">
      <c r="A38" s="237"/>
      <c r="B38" s="228">
        <v>2133</v>
      </c>
      <c r="C38" s="246" t="s">
        <v>516</v>
      </c>
      <c r="D38" s="221"/>
      <c r="E38" s="199">
        <v>177</v>
      </c>
      <c r="F38" s="158">
        <f>E38*'Прайс-лист'!I3*(1-'Прайс-лист'!$E$3)</f>
        <v>4531.2</v>
      </c>
      <c r="G38" s="160">
        <v>0</v>
      </c>
      <c r="H38" s="159">
        <f>F38*G38</f>
        <v>0</v>
      </c>
    </row>
    <row r="39" spans="1:15" ht="15.75" customHeight="1" outlineLevel="1">
      <c r="A39" s="237"/>
      <c r="B39" s="228">
        <v>2420</v>
      </c>
      <c r="C39" s="162" t="s">
        <v>493</v>
      </c>
      <c r="D39" s="221"/>
      <c r="E39" s="199">
        <v>420</v>
      </c>
      <c r="F39" s="158">
        <f>E39*'Прайс-лист'!I3*(1-'Прайс-лист'!$E$3)</f>
        <v>10752</v>
      </c>
      <c r="G39" s="160">
        <v>0</v>
      </c>
      <c r="H39" s="159">
        <f>F39*G39</f>
        <v>0</v>
      </c>
    </row>
    <row r="40" spans="1:15" ht="15.75" customHeight="1" outlineLevel="1">
      <c r="A40" s="237"/>
      <c r="B40" s="228">
        <v>2907</v>
      </c>
      <c r="C40" s="246" t="s">
        <v>394</v>
      </c>
      <c r="D40" s="221"/>
      <c r="E40" s="199">
        <v>108</v>
      </c>
      <c r="F40" s="158">
        <f>E40*'Прайс-лист'!I3*(1-'Прайс-лист'!$E$3)</f>
        <v>2764.8</v>
      </c>
      <c r="G40" s="160">
        <v>0</v>
      </c>
      <c r="H40" s="159">
        <f t="shared" si="1"/>
        <v>0</v>
      </c>
    </row>
    <row r="41" spans="1:15" ht="15.75" customHeight="1" outlineLevel="1">
      <c r="A41" s="237"/>
      <c r="B41" s="228">
        <v>2908</v>
      </c>
      <c r="C41" s="246" t="s">
        <v>434</v>
      </c>
      <c r="D41" s="221"/>
      <c r="E41" s="199">
        <v>130</v>
      </c>
      <c r="F41" s="158">
        <f>E41*'Прайс-лист'!I3*(1-'Прайс-лист'!$E$3)</f>
        <v>3328</v>
      </c>
      <c r="G41" s="160">
        <v>0</v>
      </c>
      <c r="H41" s="159">
        <f t="shared" si="1"/>
        <v>0</v>
      </c>
    </row>
    <row r="42" spans="1:15" ht="15.75" customHeight="1" outlineLevel="1">
      <c r="A42" s="237"/>
      <c r="B42" s="228">
        <v>2806</v>
      </c>
      <c r="C42" s="246" t="s">
        <v>395</v>
      </c>
      <c r="D42" s="221"/>
      <c r="E42" s="199">
        <v>191</v>
      </c>
      <c r="F42" s="158">
        <f>E42*'Прайс-лист'!I3*(1-'Прайс-лист'!$E$3)</f>
        <v>4889.6000000000004</v>
      </c>
      <c r="G42" s="160">
        <v>0</v>
      </c>
      <c r="H42" s="159">
        <f t="shared" si="1"/>
        <v>0</v>
      </c>
    </row>
    <row r="43" spans="1:15" ht="15.75" customHeight="1" outlineLevel="1">
      <c r="A43" s="237"/>
      <c r="B43" s="228">
        <v>280601</v>
      </c>
      <c r="C43" s="146" t="s">
        <v>494</v>
      </c>
      <c r="D43" s="221"/>
      <c r="E43" s="199">
        <v>191</v>
      </c>
      <c r="F43" s="158">
        <f>E43*'Прайс-лист'!I3*(1-'Прайс-лист'!$E$3)</f>
        <v>4889.6000000000004</v>
      </c>
      <c r="G43" s="160">
        <v>0</v>
      </c>
      <c r="H43" s="159">
        <f t="shared" si="1"/>
        <v>0</v>
      </c>
    </row>
    <row r="44" spans="1:15" ht="15.75" customHeight="1" outlineLevel="1">
      <c r="A44" s="237"/>
      <c r="B44" s="228">
        <v>2848</v>
      </c>
      <c r="C44" s="162" t="s">
        <v>517</v>
      </c>
      <c r="D44" s="221"/>
      <c r="E44" s="199">
        <v>69</v>
      </c>
      <c r="F44" s="158">
        <f>E44*'Прайс-лист'!I3*(1-'Прайс-лист'!$E$3)</f>
        <v>1766.4</v>
      </c>
      <c r="G44" s="160">
        <v>0</v>
      </c>
      <c r="H44" s="159">
        <f t="shared" si="1"/>
        <v>0</v>
      </c>
    </row>
    <row r="45" spans="1:15" ht="15.75" customHeight="1" outlineLevel="1">
      <c r="A45" s="237"/>
      <c r="B45" s="228">
        <v>2849</v>
      </c>
      <c r="C45" s="162" t="s">
        <v>515</v>
      </c>
      <c r="D45" s="221"/>
      <c r="E45" s="199">
        <v>77</v>
      </c>
      <c r="F45" s="158">
        <f>E45*'Прайс-лист'!I3*(1-'Прайс-лист'!$E$3)</f>
        <v>1971.2</v>
      </c>
      <c r="G45" s="160">
        <v>0</v>
      </c>
      <c r="H45" s="159">
        <f t="shared" si="1"/>
        <v>0</v>
      </c>
    </row>
    <row r="46" spans="1:15" ht="15.75" customHeight="1" outlineLevel="1">
      <c r="A46" s="237"/>
      <c r="B46" s="228">
        <v>2390</v>
      </c>
      <c r="C46" s="162" t="s">
        <v>508</v>
      </c>
      <c r="D46" s="221"/>
      <c r="E46" s="199">
        <v>401</v>
      </c>
      <c r="F46" s="158">
        <f>E46*'Прайс-лист'!I3*(1-'Прайс-лист'!$E$3)</f>
        <v>10265.6</v>
      </c>
      <c r="G46" s="160">
        <v>0</v>
      </c>
      <c r="H46" s="159">
        <f t="shared" si="1"/>
        <v>0</v>
      </c>
    </row>
    <row r="47" spans="1:15" ht="15.75" customHeight="1" outlineLevel="1">
      <c r="A47" s="237"/>
      <c r="B47" s="228">
        <v>2395</v>
      </c>
      <c r="C47" s="162" t="s">
        <v>509</v>
      </c>
      <c r="D47" s="221"/>
      <c r="E47" s="199">
        <v>564</v>
      </c>
      <c r="F47" s="158">
        <f>E47*'Прайс-лист'!I3*(1-'Прайс-лист'!$E$3)</f>
        <v>14438.400000000001</v>
      </c>
      <c r="G47" s="160">
        <v>0</v>
      </c>
      <c r="H47" s="159">
        <f t="shared" si="1"/>
        <v>0</v>
      </c>
    </row>
    <row r="48" spans="1:15" ht="15.75" customHeight="1" outlineLevel="1">
      <c r="B48" s="3"/>
      <c r="C48" s="229"/>
      <c r="D48" s="229"/>
      <c r="E48" s="1"/>
      <c r="F48" s="35"/>
      <c r="G48" s="15" t="s">
        <v>417</v>
      </c>
      <c r="H48" s="72">
        <f>SUM(H25:H47)</f>
        <v>75673.600000000006</v>
      </c>
    </row>
  </sheetData>
  <mergeCells count="23">
    <mergeCell ref="F21:H21"/>
    <mergeCell ref="F22:H22"/>
    <mergeCell ref="C27:H27"/>
    <mergeCell ref="F6:H6"/>
    <mergeCell ref="F7:H7"/>
    <mergeCell ref="F8:H8"/>
    <mergeCell ref="F19:H19"/>
    <mergeCell ref="F20:H20"/>
    <mergeCell ref="F18:H18"/>
    <mergeCell ref="F16:H16"/>
    <mergeCell ref="F17:H17"/>
    <mergeCell ref="F9:H9"/>
    <mergeCell ref="F10:H10"/>
    <mergeCell ref="F11:H11"/>
    <mergeCell ref="F12:H12"/>
    <mergeCell ref="F13:H13"/>
    <mergeCell ref="P2:Q2"/>
    <mergeCell ref="B3:H3"/>
    <mergeCell ref="B2:H2"/>
    <mergeCell ref="F14:H14"/>
    <mergeCell ref="F15:H15"/>
    <mergeCell ref="F4:H4"/>
    <mergeCell ref="F5:H5"/>
  </mergeCells>
  <dataValidations count="6">
    <dataValidation type="list" allowBlank="1" showInputMessage="1" showErrorMessage="1" sqref="D30">
      <formula1>$K$29:$K$33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3">
      <formula1>$N$29:$N$34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2:Q48"/>
  <sheetViews>
    <sheetView showGridLines="0" zoomScaleNormal="100" workbookViewId="0">
      <pane ySplit="2" topLeftCell="A23" activePane="bottomLeft" state="frozen"/>
      <selection pane="bottomLeft" activeCell="M38" sqref="M38"/>
    </sheetView>
  </sheetViews>
  <sheetFormatPr defaultRowHeight="15.75" customHeight="1" outlineLevelRow="2" outlineLevelCol="1"/>
  <cols>
    <col min="1" max="1" width="3.7109375" style="265" customWidth="1"/>
    <col min="2" max="2" width="12.7109375" style="267" customWidth="1"/>
    <col min="3" max="3" width="80.7109375" style="265" customWidth="1"/>
    <col min="4" max="4" width="25.7109375" style="265" customWidth="1"/>
    <col min="5" max="5" width="8.5703125" style="273" hidden="1" customWidth="1"/>
    <col min="6" max="6" width="15.7109375" style="274" customWidth="1"/>
    <col min="7" max="7" width="10.7109375" style="267" customWidth="1"/>
    <col min="8" max="8" width="15.7109375" style="274" customWidth="1"/>
    <col min="9" max="9" width="9.140625" style="265"/>
    <col min="10" max="15" width="15.7109375" style="265" hidden="1" customWidth="1" outlineLevel="1"/>
    <col min="16" max="16" width="9.140625" style="265" collapsed="1"/>
    <col min="17" max="16384" width="9.140625" style="265"/>
  </cols>
  <sheetData>
    <row r="2" spans="2:17" ht="15.75" customHeight="1">
      <c r="B2" s="343" t="s">
        <v>35</v>
      </c>
      <c r="C2" s="343"/>
      <c r="D2" s="343"/>
      <c r="E2" s="343"/>
      <c r="F2" s="343"/>
      <c r="G2" s="343"/>
      <c r="H2" s="343"/>
      <c r="P2" s="338" t="s">
        <v>268</v>
      </c>
      <c r="Q2" s="338"/>
    </row>
    <row r="3" spans="2:17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7" ht="15.75" hidden="1" customHeight="1" outlineLevel="1">
      <c r="B4" s="145"/>
      <c r="C4" s="146" t="s">
        <v>348</v>
      </c>
      <c r="D4" s="146"/>
      <c r="E4" s="148"/>
      <c r="F4" s="344">
        <v>300</v>
      </c>
      <c r="G4" s="344"/>
      <c r="H4" s="344"/>
    </row>
    <row r="5" spans="2:17" ht="15.75" hidden="1" customHeight="1" outlineLevel="1">
      <c r="B5" s="145"/>
      <c r="C5" s="146" t="s">
        <v>349</v>
      </c>
      <c r="D5" s="146"/>
      <c r="E5" s="148"/>
      <c r="F5" s="344">
        <v>200</v>
      </c>
      <c r="G5" s="344"/>
      <c r="H5" s="344"/>
    </row>
    <row r="6" spans="2:17" ht="15.75" hidden="1" customHeight="1" outlineLevel="1">
      <c r="B6" s="145"/>
      <c r="C6" s="146" t="s">
        <v>6</v>
      </c>
      <c r="D6" s="146"/>
      <c r="E6" s="148"/>
      <c r="F6" s="344">
        <v>167</v>
      </c>
      <c r="G6" s="344"/>
      <c r="H6" s="344"/>
    </row>
    <row r="7" spans="2:17" ht="15.75" hidden="1" customHeight="1" outlineLevel="1">
      <c r="B7" s="145"/>
      <c r="C7" s="146" t="s">
        <v>350</v>
      </c>
      <c r="D7" s="146"/>
      <c r="E7" s="148"/>
      <c r="F7" s="344">
        <v>78</v>
      </c>
      <c r="G7" s="344"/>
      <c r="H7" s="344"/>
    </row>
    <row r="8" spans="2:17" ht="15.75" hidden="1" customHeight="1" outlineLevel="1">
      <c r="B8" s="145"/>
      <c r="C8" s="146" t="s">
        <v>351</v>
      </c>
      <c r="D8" s="146"/>
      <c r="E8" s="148"/>
      <c r="F8" s="344">
        <v>43</v>
      </c>
      <c r="G8" s="344"/>
      <c r="H8" s="344"/>
    </row>
    <row r="9" spans="2:17" ht="15.75" hidden="1" customHeight="1" outlineLevel="1">
      <c r="B9" s="145"/>
      <c r="C9" s="146" t="s">
        <v>352</v>
      </c>
      <c r="D9" s="146"/>
      <c r="E9" s="148"/>
      <c r="F9" s="344">
        <v>77</v>
      </c>
      <c r="G9" s="344"/>
      <c r="H9" s="344"/>
    </row>
    <row r="10" spans="2:17" ht="15.75" hidden="1" customHeight="1" outlineLevel="1">
      <c r="B10" s="145"/>
      <c r="C10" s="146" t="s">
        <v>353</v>
      </c>
      <c r="D10" s="146"/>
      <c r="E10" s="148"/>
      <c r="F10" s="344">
        <v>520</v>
      </c>
      <c r="G10" s="344"/>
      <c r="H10" s="344"/>
    </row>
    <row r="11" spans="2:17" ht="15.75" hidden="1" customHeight="1" outlineLevel="1">
      <c r="B11" s="145"/>
      <c r="C11" s="146" t="s">
        <v>354</v>
      </c>
      <c r="D11" s="146"/>
      <c r="E11" s="148"/>
      <c r="F11" s="344">
        <v>4</v>
      </c>
      <c r="G11" s="344"/>
      <c r="H11" s="344"/>
    </row>
    <row r="12" spans="2:17" ht="15.75" hidden="1" customHeight="1" outlineLevel="1">
      <c r="B12" s="145"/>
      <c r="C12" s="146" t="s">
        <v>355</v>
      </c>
      <c r="D12" s="146"/>
      <c r="E12" s="148"/>
      <c r="F12" s="344">
        <v>3</v>
      </c>
      <c r="G12" s="344"/>
      <c r="H12" s="344"/>
    </row>
    <row r="13" spans="2:17" ht="15.75" hidden="1" customHeight="1" outlineLevel="1">
      <c r="B13" s="145"/>
      <c r="C13" s="146" t="s">
        <v>356</v>
      </c>
      <c r="D13" s="146"/>
      <c r="E13" s="148"/>
      <c r="F13" s="344">
        <v>15</v>
      </c>
      <c r="G13" s="344"/>
      <c r="H13" s="344"/>
    </row>
    <row r="14" spans="2:17" ht="15.75" hidden="1" customHeight="1" outlineLevel="1">
      <c r="B14" s="145"/>
      <c r="C14" s="146" t="s">
        <v>357</v>
      </c>
      <c r="D14" s="146"/>
      <c r="E14" s="148"/>
      <c r="F14" s="344">
        <v>20</v>
      </c>
      <c r="G14" s="344"/>
      <c r="H14" s="344"/>
    </row>
    <row r="15" spans="2:17" ht="15.75" hidden="1" customHeight="1" outlineLevel="1">
      <c r="B15" s="145"/>
      <c r="C15" s="146" t="s">
        <v>358</v>
      </c>
      <c r="D15" s="146"/>
      <c r="E15" s="148"/>
      <c r="F15" s="344">
        <v>50</v>
      </c>
      <c r="G15" s="344"/>
      <c r="H15" s="344"/>
    </row>
    <row r="16" spans="2:17" ht="15.75" hidden="1" customHeight="1" outlineLevel="1">
      <c r="B16" s="145"/>
      <c r="C16" s="146" t="s">
        <v>359</v>
      </c>
      <c r="D16" s="146"/>
      <c r="E16" s="148"/>
      <c r="F16" s="344">
        <v>381</v>
      </c>
      <c r="G16" s="344"/>
      <c r="H16" s="344"/>
    </row>
    <row r="17" spans="2:16" ht="15.75" hidden="1" customHeight="1" outlineLevel="1">
      <c r="B17" s="145"/>
      <c r="C17" s="146" t="s">
        <v>360</v>
      </c>
      <c r="D17" s="146"/>
      <c r="E17" s="148"/>
      <c r="F17" s="344" t="s">
        <v>17</v>
      </c>
      <c r="G17" s="344"/>
      <c r="H17" s="344"/>
    </row>
    <row r="18" spans="2:16" ht="15.75" hidden="1" customHeight="1" outlineLevel="1">
      <c r="B18" s="145"/>
      <c r="C18" s="146" t="s">
        <v>8</v>
      </c>
      <c r="D18" s="146"/>
      <c r="E18" s="148"/>
      <c r="F18" s="344" t="s">
        <v>9</v>
      </c>
      <c r="G18" s="344"/>
      <c r="H18" s="344"/>
    </row>
    <row r="19" spans="2:16" ht="15.75" hidden="1" customHeight="1" outlineLevel="1">
      <c r="B19" s="145"/>
      <c r="C19" s="146" t="s">
        <v>361</v>
      </c>
      <c r="D19" s="146"/>
      <c r="E19" s="148"/>
      <c r="F19" s="344" t="s">
        <v>18</v>
      </c>
      <c r="G19" s="344"/>
      <c r="H19" s="344"/>
    </row>
    <row r="20" spans="2:16" ht="15.75" hidden="1" customHeight="1" outlineLevel="1">
      <c r="B20" s="145"/>
      <c r="C20" s="146" t="s">
        <v>362</v>
      </c>
      <c r="D20" s="146"/>
      <c r="E20" s="148"/>
      <c r="F20" s="344" t="s">
        <v>19</v>
      </c>
      <c r="G20" s="344"/>
      <c r="H20" s="344"/>
    </row>
    <row r="21" spans="2:16" ht="15.75" hidden="1" customHeight="1" outlineLevel="1">
      <c r="B21" s="145"/>
      <c r="C21" s="146" t="s">
        <v>363</v>
      </c>
      <c r="D21" s="146"/>
      <c r="E21" s="148"/>
      <c r="F21" s="344" t="s">
        <v>79</v>
      </c>
      <c r="G21" s="344"/>
      <c r="H21" s="344"/>
    </row>
    <row r="22" spans="2:16" ht="15.75" hidden="1" customHeight="1" outlineLevel="1">
      <c r="B22" s="145"/>
      <c r="C22" s="146" t="s">
        <v>365</v>
      </c>
      <c r="D22" s="146"/>
      <c r="E22" s="148"/>
      <c r="F22" s="344">
        <v>112</v>
      </c>
      <c r="G22" s="344"/>
      <c r="H22" s="344"/>
    </row>
    <row r="23" spans="2:16" ht="15.75" customHeight="1" collapsed="1">
      <c r="B23" s="45"/>
      <c r="C23" s="48"/>
      <c r="D23" s="48"/>
      <c r="E23" s="47"/>
      <c r="F23" s="48"/>
      <c r="G23" s="48"/>
      <c r="H23" s="47"/>
    </row>
    <row r="24" spans="2:16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6" ht="15.75" customHeight="1" outlineLevel="1">
      <c r="B25" s="226">
        <v>1021</v>
      </c>
      <c r="C25" s="208" t="s">
        <v>60</v>
      </c>
      <c r="D25" s="208"/>
      <c r="E25" s="209">
        <v>2796</v>
      </c>
      <c r="F25" s="158">
        <f>E25*'Прайс-лист'!I3*(1-'Прайс-лист'!$E$3)</f>
        <v>71577.600000000006</v>
      </c>
      <c r="G25" s="226"/>
      <c r="H25" s="193">
        <f>F25</f>
        <v>71577.600000000006</v>
      </c>
    </row>
    <row r="26" spans="2:16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6" ht="261" hidden="1" customHeight="1" outlineLevel="2">
      <c r="B27" s="161"/>
      <c r="C27" s="341" t="s">
        <v>561</v>
      </c>
      <c r="D27" s="341"/>
      <c r="E27" s="341"/>
      <c r="F27" s="341"/>
      <c r="G27" s="341"/>
      <c r="H27" s="341"/>
    </row>
    <row r="28" spans="2:16" ht="15.75" customHeight="1" outlineLevel="1" collapsed="1">
      <c r="B28" s="136"/>
      <c r="C28" s="248" t="s">
        <v>368</v>
      </c>
      <c r="D28" s="15"/>
      <c r="E28" s="15"/>
      <c r="F28" s="15"/>
      <c r="G28" s="15"/>
      <c r="H28" s="15"/>
      <c r="I28" s="136"/>
      <c r="J28" s="136"/>
      <c r="K28" s="136"/>
      <c r="L28" s="136"/>
      <c r="M28" s="136"/>
      <c r="N28" s="49"/>
      <c r="O28" s="49"/>
      <c r="P28" s="136"/>
    </row>
    <row r="29" spans="2:16" ht="15.75" customHeight="1" outlineLevel="1">
      <c r="B29" s="228">
        <v>2472</v>
      </c>
      <c r="C29" s="162" t="s">
        <v>369</v>
      </c>
      <c r="D29" s="250" t="s">
        <v>610</v>
      </c>
      <c r="E29" s="199">
        <v>143</v>
      </c>
      <c r="F29" s="158">
        <f>E29*'Прайс-лист'!I3*(1-'Прайс-лист'!$E$3)</f>
        <v>3660.8</v>
      </c>
      <c r="G29" s="160">
        <v>0</v>
      </c>
      <c r="H29" s="159">
        <f t="shared" ref="H29:H34" si="0">F29*G29</f>
        <v>0</v>
      </c>
      <c r="I29" s="136"/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136"/>
    </row>
    <row r="30" spans="2:16" ht="15.75" customHeight="1" outlineLevel="1">
      <c r="B30" s="192"/>
      <c r="C30" s="146" t="s">
        <v>461</v>
      </c>
      <c r="D30" s="252" t="s">
        <v>610</v>
      </c>
      <c r="E30" s="199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si="0"/>
        <v>0</v>
      </c>
      <c r="I30" s="136"/>
      <c r="J30" s="237" t="s">
        <v>296</v>
      </c>
      <c r="K30" s="69" t="s">
        <v>293</v>
      </c>
      <c r="L30" s="69" t="s">
        <v>347</v>
      </c>
      <c r="M30" s="238" t="s">
        <v>259</v>
      </c>
      <c r="N30" s="238" t="s">
        <v>263</v>
      </c>
      <c r="O30" s="69" t="s">
        <v>243</v>
      </c>
      <c r="P30" s="136"/>
    </row>
    <row r="31" spans="2:16" ht="15.75" customHeight="1" outlineLevel="1">
      <c r="B31" s="228"/>
      <c r="C31" s="146" t="s">
        <v>463</v>
      </c>
      <c r="D31" s="252" t="s">
        <v>610</v>
      </c>
      <c r="E31" s="199">
        <v>1041</v>
      </c>
      <c r="F31" s="158">
        <f>E31*'Прайс-лист'!I3*(1-'Прайс-лист'!$E$3)</f>
        <v>26649.600000000002</v>
      </c>
      <c r="G31" s="160">
        <v>0</v>
      </c>
      <c r="H31" s="159">
        <f t="shared" si="0"/>
        <v>0</v>
      </c>
      <c r="I31" s="136"/>
      <c r="J31" s="237" t="s">
        <v>297</v>
      </c>
      <c r="K31" s="236" t="s">
        <v>290</v>
      </c>
      <c r="L31" s="237" t="s">
        <v>283</v>
      </c>
      <c r="M31" s="238" t="s">
        <v>260</v>
      </c>
      <c r="N31" s="238" t="s">
        <v>264</v>
      </c>
      <c r="O31" s="236" t="s">
        <v>242</v>
      </c>
      <c r="P31" s="136"/>
    </row>
    <row r="32" spans="2:16" ht="15.75" customHeight="1" outlineLevel="1">
      <c r="B32" s="228">
        <v>2004</v>
      </c>
      <c r="C32" s="146" t="s">
        <v>372</v>
      </c>
      <c r="D32" s="252" t="s">
        <v>610</v>
      </c>
      <c r="E32" s="199">
        <v>0</v>
      </c>
      <c r="F32" s="158">
        <f>E32*'Прайс-лист'!I3*(1-'Прайс-лист'!$E$3)</f>
        <v>0</v>
      </c>
      <c r="G32" s="160">
        <v>0</v>
      </c>
      <c r="H32" s="159">
        <f t="shared" si="0"/>
        <v>0</v>
      </c>
      <c r="I32" s="136"/>
      <c r="J32" s="237" t="s">
        <v>229</v>
      </c>
      <c r="K32" s="257" t="s">
        <v>291</v>
      </c>
      <c r="L32" s="258"/>
      <c r="M32" s="240"/>
      <c r="N32" s="238" t="s">
        <v>265</v>
      </c>
      <c r="O32" s="136"/>
      <c r="P32" s="136"/>
    </row>
    <row r="33" spans="1:16" ht="15.75" customHeight="1" outlineLevel="1">
      <c r="B33" s="228">
        <v>3050</v>
      </c>
      <c r="C33" s="162" t="s">
        <v>373</v>
      </c>
      <c r="D33" s="252" t="s">
        <v>610</v>
      </c>
      <c r="E33" s="199">
        <v>23</v>
      </c>
      <c r="F33" s="158">
        <f>E33*'Прайс-лист'!I3*(1-'Прайс-лист'!$E$3)</f>
        <v>588.80000000000007</v>
      </c>
      <c r="G33" s="160">
        <v>0</v>
      </c>
      <c r="H33" s="159">
        <f t="shared" si="0"/>
        <v>0</v>
      </c>
      <c r="I33" s="136"/>
      <c r="J33" s="69" t="s">
        <v>298</v>
      </c>
      <c r="K33" s="258" t="s">
        <v>295</v>
      </c>
      <c r="L33" s="257"/>
      <c r="M33" s="237"/>
      <c r="N33" s="238" t="s">
        <v>266</v>
      </c>
      <c r="O33" s="237"/>
      <c r="P33" s="136"/>
    </row>
    <row r="34" spans="1:16" ht="15.75" customHeight="1" outlineLevel="1">
      <c r="B34" s="227" t="s">
        <v>239</v>
      </c>
      <c r="C34" s="167" t="s">
        <v>486</v>
      </c>
      <c r="D34" s="252" t="s">
        <v>610</v>
      </c>
      <c r="E34" s="199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I34" s="136"/>
      <c r="J34" s="69" t="s">
        <v>206</v>
      </c>
      <c r="K34" s="259"/>
      <c r="L34" s="257"/>
      <c r="M34" s="136"/>
      <c r="N34" s="238" t="s">
        <v>267</v>
      </c>
      <c r="O34" s="69"/>
      <c r="P34" s="136"/>
    </row>
    <row r="35" spans="1:16" ht="15.75" customHeight="1" outlineLevel="1">
      <c r="B35" s="136"/>
      <c r="C35" s="249" t="s">
        <v>376</v>
      </c>
      <c r="D35" s="174"/>
      <c r="E35" s="174"/>
      <c r="F35" s="174"/>
      <c r="G35" s="174"/>
      <c r="H35" s="174"/>
      <c r="I35" s="136"/>
      <c r="J35" s="69"/>
      <c r="K35" s="69"/>
      <c r="L35" s="69"/>
      <c r="M35" s="136"/>
      <c r="N35" s="238"/>
      <c r="O35" s="69"/>
      <c r="P35" s="136"/>
    </row>
    <row r="36" spans="1:16" ht="15.75" customHeight="1" outlineLevel="1">
      <c r="A36" s="237"/>
      <c r="B36" s="228">
        <v>4144</v>
      </c>
      <c r="C36" s="162" t="s">
        <v>487</v>
      </c>
      <c r="D36" s="164"/>
      <c r="E36" s="207">
        <v>23</v>
      </c>
      <c r="F36" s="158">
        <f>E36*'Прайс-лист'!I3*(1-'Прайс-лист'!$E$3)</f>
        <v>588.80000000000007</v>
      </c>
      <c r="G36" s="160">
        <v>0</v>
      </c>
      <c r="H36" s="159">
        <f>F36*G36</f>
        <v>0</v>
      </c>
      <c r="I36" s="136"/>
      <c r="J36" s="136"/>
      <c r="K36" s="136"/>
      <c r="L36" s="136"/>
      <c r="M36" s="136"/>
      <c r="N36" s="257"/>
      <c r="O36" s="257"/>
      <c r="P36" s="136"/>
    </row>
    <row r="37" spans="1:16" ht="15.75" customHeight="1" outlineLevel="1">
      <c r="A37" s="237"/>
      <c r="B37" s="228">
        <v>2401</v>
      </c>
      <c r="C37" s="162" t="s">
        <v>505</v>
      </c>
      <c r="D37" s="221"/>
      <c r="E37" s="199">
        <v>141</v>
      </c>
      <c r="F37" s="158">
        <f>E37*'Прайс-лист'!I3*(1-'Прайс-лист'!$E$3)</f>
        <v>3609.6000000000004</v>
      </c>
      <c r="G37" s="206">
        <v>0</v>
      </c>
      <c r="H37" s="193">
        <f t="shared" ref="H37:H47" si="1">F37*G37</f>
        <v>0</v>
      </c>
    </row>
    <row r="38" spans="1:16" ht="15.75" customHeight="1" outlineLevel="1">
      <c r="A38" s="237"/>
      <c r="B38" s="228">
        <v>2133</v>
      </c>
      <c r="C38" s="246" t="s">
        <v>516</v>
      </c>
      <c r="D38" s="221"/>
      <c r="E38" s="199">
        <v>177</v>
      </c>
      <c r="F38" s="158">
        <f>E38*'Прайс-лист'!I3*(1-'Прайс-лист'!$E$3)</f>
        <v>4531.2</v>
      </c>
      <c r="G38" s="160">
        <v>0</v>
      </c>
      <c r="H38" s="159">
        <f t="shared" si="1"/>
        <v>0</v>
      </c>
    </row>
    <row r="39" spans="1:16" ht="15.75" customHeight="1" outlineLevel="1">
      <c r="A39" s="237"/>
      <c r="B39" s="228">
        <v>2420</v>
      </c>
      <c r="C39" s="162" t="s">
        <v>493</v>
      </c>
      <c r="D39" s="221"/>
      <c r="E39" s="209">
        <v>420</v>
      </c>
      <c r="F39" s="158">
        <f>E39*'Прайс-лист'!I3*(1-'Прайс-лист'!$E$3)</f>
        <v>10752</v>
      </c>
      <c r="G39" s="206">
        <v>0</v>
      </c>
      <c r="H39" s="193">
        <f>F39*G39</f>
        <v>0</v>
      </c>
    </row>
    <row r="40" spans="1:16" ht="15.75" customHeight="1" outlineLevel="1">
      <c r="A40" s="237"/>
      <c r="B40" s="228">
        <v>2905</v>
      </c>
      <c r="C40" s="246" t="s">
        <v>394</v>
      </c>
      <c r="D40" s="221"/>
      <c r="E40" s="209">
        <v>95</v>
      </c>
      <c r="F40" s="158">
        <f>E40*'Прайс-лист'!I3*(1-'Прайс-лист'!$E$3)</f>
        <v>2432</v>
      </c>
      <c r="G40" s="206">
        <v>0</v>
      </c>
      <c r="H40" s="193">
        <f t="shared" si="1"/>
        <v>0</v>
      </c>
    </row>
    <row r="41" spans="1:16" ht="15.75" customHeight="1" outlineLevel="1">
      <c r="A41" s="237"/>
      <c r="B41" s="228">
        <v>2906</v>
      </c>
      <c r="C41" s="246" t="s">
        <v>434</v>
      </c>
      <c r="D41" s="221"/>
      <c r="E41" s="209">
        <v>120</v>
      </c>
      <c r="F41" s="158">
        <f>E41*'Прайс-лист'!I3*(1-'Прайс-лист'!$E$3)</f>
        <v>3072</v>
      </c>
      <c r="G41" s="206">
        <v>0</v>
      </c>
      <c r="H41" s="193">
        <f t="shared" si="1"/>
        <v>0</v>
      </c>
    </row>
    <row r="42" spans="1:16" ht="15.75" customHeight="1" outlineLevel="1">
      <c r="A42" s="237"/>
      <c r="B42" s="228">
        <v>2804</v>
      </c>
      <c r="C42" s="246" t="s">
        <v>395</v>
      </c>
      <c r="D42" s="221"/>
      <c r="E42" s="209">
        <v>174</v>
      </c>
      <c r="F42" s="158">
        <f>E42*'Прайс-лист'!I3*(1-'Прайс-лист'!$E$3)</f>
        <v>4454.4000000000005</v>
      </c>
      <c r="G42" s="206">
        <v>0</v>
      </c>
      <c r="H42" s="193">
        <f t="shared" si="1"/>
        <v>0</v>
      </c>
    </row>
    <row r="43" spans="1:16" ht="15.75" customHeight="1" outlineLevel="1">
      <c r="A43" s="237"/>
      <c r="B43" s="228">
        <v>280401</v>
      </c>
      <c r="C43" s="146" t="s">
        <v>494</v>
      </c>
      <c r="D43" s="221"/>
      <c r="E43" s="209">
        <v>174</v>
      </c>
      <c r="F43" s="158">
        <f>E43*'Прайс-лист'!I3*(1-'Прайс-лист'!$E$3)</f>
        <v>4454.4000000000005</v>
      </c>
      <c r="G43" s="206">
        <v>0</v>
      </c>
      <c r="H43" s="193">
        <f t="shared" si="1"/>
        <v>0</v>
      </c>
    </row>
    <row r="44" spans="1:16" ht="15.75" customHeight="1" outlineLevel="1">
      <c r="A44" s="237"/>
      <c r="B44" s="228">
        <v>2848</v>
      </c>
      <c r="C44" s="162" t="s">
        <v>517</v>
      </c>
      <c r="D44" s="221"/>
      <c r="E44" s="209">
        <v>69</v>
      </c>
      <c r="F44" s="158">
        <f>E44*'Прайс-лист'!I3*(1-'Прайс-лист'!$E$3)</f>
        <v>1766.4</v>
      </c>
      <c r="G44" s="206">
        <v>0</v>
      </c>
      <c r="H44" s="193">
        <f t="shared" si="1"/>
        <v>0</v>
      </c>
    </row>
    <row r="45" spans="1:16" ht="15.75" customHeight="1" outlineLevel="1">
      <c r="A45" s="237"/>
      <c r="B45" s="228">
        <v>2849</v>
      </c>
      <c r="C45" s="162" t="s">
        <v>515</v>
      </c>
      <c r="D45" s="221"/>
      <c r="E45" s="209">
        <v>77</v>
      </c>
      <c r="F45" s="158">
        <f>E45*'Прайс-лист'!I3*(1-'Прайс-лист'!$E$3)</f>
        <v>1971.2</v>
      </c>
      <c r="G45" s="206">
        <v>0</v>
      </c>
      <c r="H45" s="193">
        <f t="shared" si="1"/>
        <v>0</v>
      </c>
    </row>
    <row r="46" spans="1:16" ht="15.75" customHeight="1" outlineLevel="1">
      <c r="A46" s="237"/>
      <c r="B46" s="228">
        <v>2390</v>
      </c>
      <c r="C46" s="162" t="s">
        <v>508</v>
      </c>
      <c r="D46" s="221"/>
      <c r="E46" s="209">
        <v>401</v>
      </c>
      <c r="F46" s="158">
        <f>E46*'Прайс-лист'!I3*(1-'Прайс-лист'!$E$3)</f>
        <v>10265.6</v>
      </c>
      <c r="G46" s="206">
        <v>0</v>
      </c>
      <c r="H46" s="193">
        <f t="shared" si="1"/>
        <v>0</v>
      </c>
    </row>
    <row r="47" spans="1:16" ht="15.75" customHeight="1" outlineLevel="1">
      <c r="A47" s="237"/>
      <c r="B47" s="228">
        <v>2395</v>
      </c>
      <c r="C47" s="162" t="s">
        <v>509</v>
      </c>
      <c r="D47" s="221"/>
      <c r="E47" s="209">
        <v>564</v>
      </c>
      <c r="F47" s="158">
        <f>E47*'Прайс-лист'!I3*(1-'Прайс-лист'!$E$3)</f>
        <v>14438.400000000001</v>
      </c>
      <c r="G47" s="206">
        <v>0</v>
      </c>
      <c r="H47" s="193">
        <f t="shared" si="1"/>
        <v>0</v>
      </c>
    </row>
    <row r="48" spans="1:16" ht="15.75" customHeight="1" outlineLevel="1">
      <c r="B48" s="266"/>
      <c r="C48" s="36"/>
      <c r="D48" s="36"/>
      <c r="E48" s="1"/>
      <c r="F48" s="35"/>
      <c r="G48" s="15" t="s">
        <v>417</v>
      </c>
      <c r="H48" s="81">
        <f>SUM(H25:H47)</f>
        <v>71577.600000000006</v>
      </c>
    </row>
  </sheetData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P2:Q2"/>
    <mergeCell ref="B2:H2"/>
    <mergeCell ref="B3:H3"/>
  </mergeCells>
  <dataValidations count="6">
    <dataValidation type="list" allowBlank="1" showInputMessage="1" showErrorMessage="1" sqref="D33">
      <formula1>$N$29:$N$34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/>
  </sheetPr>
  <dimension ref="A2:P45"/>
  <sheetViews>
    <sheetView showGridLines="0" zoomScaleNormal="100" workbookViewId="0">
      <pane ySplit="2" topLeftCell="A3" activePane="bottomLeft" state="frozen"/>
      <selection pane="bottomLeft" activeCell="P45" sqref="P45"/>
    </sheetView>
  </sheetViews>
  <sheetFormatPr defaultRowHeight="15.75" customHeight="1" outlineLevelRow="2" outlineLevelCol="1"/>
  <cols>
    <col min="1" max="1" width="3.7109375" style="265" customWidth="1"/>
    <col min="2" max="2" width="12.7109375" style="136" customWidth="1"/>
    <col min="3" max="3" width="80.7109375" style="265" customWidth="1"/>
    <col min="4" max="4" width="25.7109375" style="265" customWidth="1"/>
    <col min="5" max="5" width="11.140625" style="276" hidden="1" customWidth="1"/>
    <col min="6" max="6" width="15.7109375" style="276" customWidth="1"/>
    <col min="7" max="7" width="10.7109375" style="267" customWidth="1"/>
    <col min="8" max="8" width="15.7109375" style="276" customWidth="1"/>
    <col min="9" max="9" width="9.140625" style="265"/>
    <col min="10" max="14" width="15.7109375" style="265" hidden="1" customWidth="1" outlineLevel="1"/>
    <col min="15" max="15" width="9.140625" style="265" collapsed="1"/>
    <col min="16" max="16384" width="9.140625" style="265"/>
  </cols>
  <sheetData>
    <row r="2" spans="2:16" ht="15.75" customHeight="1">
      <c r="B2" s="343" t="s">
        <v>33</v>
      </c>
      <c r="C2" s="343"/>
      <c r="D2" s="343"/>
      <c r="E2" s="343"/>
      <c r="F2" s="343"/>
      <c r="G2" s="343"/>
      <c r="H2" s="343"/>
      <c r="O2" s="338" t="s">
        <v>268</v>
      </c>
      <c r="P2" s="338"/>
    </row>
    <row r="3" spans="2:16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6" ht="15.75" hidden="1" customHeight="1" outlineLevel="1">
      <c r="B4" s="145"/>
      <c r="C4" s="146" t="s">
        <v>348</v>
      </c>
      <c r="D4" s="146"/>
      <c r="E4" s="182"/>
      <c r="F4" s="345">
        <v>470</v>
      </c>
      <c r="G4" s="345"/>
      <c r="H4" s="345"/>
    </row>
    <row r="5" spans="2:16" ht="15.75" hidden="1" customHeight="1" outlineLevel="1">
      <c r="B5" s="145"/>
      <c r="C5" s="146" t="s">
        <v>349</v>
      </c>
      <c r="D5" s="146"/>
      <c r="E5" s="182"/>
      <c r="F5" s="345">
        <v>340</v>
      </c>
      <c r="G5" s="345"/>
      <c r="H5" s="345"/>
    </row>
    <row r="6" spans="2:16" ht="15.75" hidden="1" customHeight="1" outlineLevel="1">
      <c r="B6" s="145"/>
      <c r="C6" s="146" t="s">
        <v>6</v>
      </c>
      <c r="D6" s="146"/>
      <c r="E6" s="182"/>
      <c r="F6" s="345">
        <v>210</v>
      </c>
      <c r="G6" s="345"/>
      <c r="H6" s="345"/>
    </row>
    <row r="7" spans="2:16" ht="15.75" hidden="1" customHeight="1" outlineLevel="1">
      <c r="B7" s="145"/>
      <c r="C7" s="146" t="s">
        <v>350</v>
      </c>
      <c r="D7" s="146"/>
      <c r="E7" s="182"/>
      <c r="F7" s="345">
        <v>110</v>
      </c>
      <c r="G7" s="345"/>
      <c r="H7" s="345"/>
    </row>
    <row r="8" spans="2:16" ht="15.75" hidden="1" customHeight="1" outlineLevel="1">
      <c r="B8" s="145"/>
      <c r="C8" s="146" t="s">
        <v>351</v>
      </c>
      <c r="D8" s="146"/>
      <c r="E8" s="182"/>
      <c r="F8" s="345">
        <v>50</v>
      </c>
      <c r="G8" s="345"/>
      <c r="H8" s="345"/>
    </row>
    <row r="9" spans="2:16" ht="15.75" hidden="1" customHeight="1" outlineLevel="1">
      <c r="B9" s="145"/>
      <c r="C9" s="146" t="s">
        <v>352</v>
      </c>
      <c r="D9" s="146"/>
      <c r="E9" s="182"/>
      <c r="F9" s="345">
        <v>170</v>
      </c>
      <c r="G9" s="345"/>
      <c r="H9" s="345"/>
    </row>
    <row r="10" spans="2:16" ht="15.75" hidden="1" customHeight="1" outlineLevel="1">
      <c r="B10" s="145"/>
      <c r="C10" s="146" t="s">
        <v>353</v>
      </c>
      <c r="D10" s="146"/>
      <c r="E10" s="182"/>
      <c r="F10" s="345">
        <v>900</v>
      </c>
      <c r="G10" s="345"/>
      <c r="H10" s="345"/>
    </row>
    <row r="11" spans="2:16" ht="15.75" hidden="1" customHeight="1" outlineLevel="1">
      <c r="B11" s="145"/>
      <c r="C11" s="146" t="s">
        <v>354</v>
      </c>
      <c r="D11" s="146"/>
      <c r="E11" s="182"/>
      <c r="F11" s="345">
        <v>8</v>
      </c>
      <c r="G11" s="345"/>
      <c r="H11" s="345"/>
    </row>
    <row r="12" spans="2:16" ht="15.75" hidden="1" customHeight="1" outlineLevel="1">
      <c r="B12" s="145"/>
      <c r="C12" s="146" t="s">
        <v>355</v>
      </c>
      <c r="D12" s="146"/>
      <c r="E12" s="182"/>
      <c r="F12" s="345">
        <v>5</v>
      </c>
      <c r="G12" s="345"/>
      <c r="H12" s="345"/>
    </row>
    <row r="13" spans="2:16" ht="15.75" hidden="1" customHeight="1" outlineLevel="1">
      <c r="B13" s="145"/>
      <c r="C13" s="146" t="s">
        <v>356</v>
      </c>
      <c r="D13" s="146"/>
      <c r="E13" s="182"/>
      <c r="F13" s="345">
        <v>50</v>
      </c>
      <c r="G13" s="345"/>
      <c r="H13" s="345"/>
    </row>
    <row r="14" spans="2:16" ht="15.75" hidden="1" customHeight="1" outlineLevel="1">
      <c r="B14" s="145"/>
      <c r="C14" s="146" t="s">
        <v>357</v>
      </c>
      <c r="D14" s="146"/>
      <c r="E14" s="182"/>
      <c r="F14" s="345">
        <v>70</v>
      </c>
      <c r="G14" s="345"/>
      <c r="H14" s="345"/>
    </row>
    <row r="15" spans="2:16" ht="15.75" hidden="1" customHeight="1" outlineLevel="1">
      <c r="B15" s="145"/>
      <c r="C15" s="146" t="s">
        <v>358</v>
      </c>
      <c r="D15" s="146"/>
      <c r="E15" s="182"/>
      <c r="F15" s="345">
        <v>150</v>
      </c>
      <c r="G15" s="345"/>
      <c r="H15" s="345"/>
    </row>
    <row r="16" spans="2:16" ht="15.75" hidden="1" customHeight="1" outlineLevel="1">
      <c r="B16" s="145"/>
      <c r="C16" s="146" t="s">
        <v>359</v>
      </c>
      <c r="D16" s="146"/>
      <c r="E16" s="182"/>
      <c r="F16" s="345">
        <v>508</v>
      </c>
      <c r="G16" s="345"/>
      <c r="H16" s="345"/>
    </row>
    <row r="17" spans="2:14" ht="15.75" hidden="1" customHeight="1" outlineLevel="1">
      <c r="B17" s="145"/>
      <c r="C17" s="146" t="s">
        <v>360</v>
      </c>
      <c r="D17" s="146"/>
      <c r="E17" s="182"/>
      <c r="F17" s="345" t="s">
        <v>22</v>
      </c>
      <c r="G17" s="345"/>
      <c r="H17" s="345"/>
    </row>
    <row r="18" spans="2:14" ht="15.75" hidden="1" customHeight="1" outlineLevel="1">
      <c r="B18" s="145"/>
      <c r="C18" s="146" t="s">
        <v>8</v>
      </c>
      <c r="D18" s="146"/>
      <c r="E18" s="182"/>
      <c r="F18" s="345" t="s">
        <v>9</v>
      </c>
      <c r="G18" s="345"/>
      <c r="H18" s="345"/>
    </row>
    <row r="19" spans="2:14" ht="15.75" hidden="1" customHeight="1" outlineLevel="1">
      <c r="B19" s="145"/>
      <c r="C19" s="146" t="s">
        <v>361</v>
      </c>
      <c r="D19" s="146"/>
      <c r="E19" s="182"/>
      <c r="F19" s="345" t="s">
        <v>18</v>
      </c>
      <c r="G19" s="345"/>
      <c r="H19" s="345"/>
    </row>
    <row r="20" spans="2:14" ht="15.75" hidden="1" customHeight="1" outlineLevel="1">
      <c r="B20" s="145"/>
      <c r="C20" s="146" t="s">
        <v>362</v>
      </c>
      <c r="D20" s="146"/>
      <c r="E20" s="182"/>
      <c r="F20" s="345" t="s">
        <v>27</v>
      </c>
      <c r="G20" s="345"/>
      <c r="H20" s="345"/>
    </row>
    <row r="21" spans="2:14" ht="15.75" hidden="1" customHeight="1" outlineLevel="1">
      <c r="B21" s="145"/>
      <c r="C21" s="146" t="s">
        <v>365</v>
      </c>
      <c r="D21" s="146"/>
      <c r="E21" s="182"/>
      <c r="F21" s="344">
        <v>226</v>
      </c>
      <c r="G21" s="344"/>
      <c r="H21" s="344"/>
    </row>
    <row r="22" spans="2:14" ht="15.75" customHeight="1" collapsed="1">
      <c r="B22" s="45"/>
      <c r="E22" s="47"/>
      <c r="F22" s="48"/>
      <c r="G22" s="48"/>
      <c r="H22" s="47"/>
    </row>
    <row r="23" spans="2:14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4" ht="15.75" customHeight="1" outlineLevel="1">
      <c r="B24" s="228">
        <v>1150</v>
      </c>
      <c r="C24" s="222" t="s">
        <v>4</v>
      </c>
      <c r="D24" s="222"/>
      <c r="E24" s="210">
        <v>4354</v>
      </c>
      <c r="F24" s="158">
        <f>E24*'Прайс-лист'!I3*(1-'Прайс-лист'!$E$3)</f>
        <v>111462.40000000001</v>
      </c>
      <c r="G24" s="226"/>
      <c r="H24" s="193">
        <f>F24</f>
        <v>111462.40000000001</v>
      </c>
    </row>
    <row r="25" spans="2:14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4" ht="182.25" hidden="1" customHeight="1" outlineLevel="2">
      <c r="B26" s="161"/>
      <c r="C26" s="341" t="s">
        <v>562</v>
      </c>
      <c r="D26" s="341"/>
      <c r="E26" s="341"/>
      <c r="F26" s="341"/>
      <c r="G26" s="341"/>
      <c r="H26" s="341"/>
    </row>
    <row r="27" spans="2:14" ht="14.25" outlineLevel="1" collapsed="1">
      <c r="C27" s="248" t="s">
        <v>368</v>
      </c>
      <c r="D27" s="15"/>
      <c r="E27" s="15"/>
      <c r="F27" s="15"/>
      <c r="G27" s="15"/>
      <c r="H27" s="15"/>
    </row>
    <row r="28" spans="2:14" ht="14.25" outlineLevel="1">
      <c r="B28" s="228">
        <v>2473</v>
      </c>
      <c r="C28" s="162" t="s">
        <v>369</v>
      </c>
      <c r="D28" s="250" t="s">
        <v>610</v>
      </c>
      <c r="E28" s="193">
        <v>170</v>
      </c>
      <c r="F28" s="158">
        <f>E28*'Прайс-лист'!I3*(1-'Прайс-лист'!$E$3)</f>
        <v>4352</v>
      </c>
      <c r="G28" s="206">
        <v>0</v>
      </c>
      <c r="H28" s="193">
        <f>F28*G28</f>
        <v>0</v>
      </c>
      <c r="J28" s="236" t="s">
        <v>610</v>
      </c>
      <c r="K28" s="236" t="s">
        <v>610</v>
      </c>
      <c r="L28" s="236" t="s">
        <v>610</v>
      </c>
      <c r="M28" s="236" t="s">
        <v>610</v>
      </c>
      <c r="N28" s="236" t="s">
        <v>610</v>
      </c>
    </row>
    <row r="29" spans="2:14" ht="14.25" outlineLevel="1">
      <c r="B29" s="192"/>
      <c r="C29" s="146" t="s">
        <v>461</v>
      </c>
      <c r="D29" s="252" t="s">
        <v>610</v>
      </c>
      <c r="E29" s="193">
        <v>23</v>
      </c>
      <c r="F29" s="158">
        <f>E29*'Прайс-лист'!I3*(1-'Прайс-лист'!$E$3)</f>
        <v>588.80000000000007</v>
      </c>
      <c r="G29" s="206">
        <v>0</v>
      </c>
      <c r="H29" s="193">
        <f>F29*G29</f>
        <v>0</v>
      </c>
      <c r="J29" s="237" t="s">
        <v>204</v>
      </c>
      <c r="K29" s="69" t="s">
        <v>293</v>
      </c>
      <c r="L29" s="236" t="s">
        <v>206</v>
      </c>
      <c r="M29" s="69" t="s">
        <v>347</v>
      </c>
      <c r="N29" s="69" t="s">
        <v>285</v>
      </c>
    </row>
    <row r="30" spans="2:14" ht="14.25" outlineLevel="1">
      <c r="B30" s="228">
        <v>2120</v>
      </c>
      <c r="C30" s="146" t="s">
        <v>462</v>
      </c>
      <c r="D30" s="252" t="s">
        <v>610</v>
      </c>
      <c r="E30" s="193">
        <v>151</v>
      </c>
      <c r="F30" s="158">
        <f>E30*'Прайс-лист'!I3*(1-'Прайс-лист'!$E$3)</f>
        <v>3865.6000000000004</v>
      </c>
      <c r="G30" s="206">
        <v>0</v>
      </c>
      <c r="H30" s="193">
        <f>F30*G30</f>
        <v>0</v>
      </c>
      <c r="J30" s="237" t="s">
        <v>230</v>
      </c>
      <c r="K30" s="236" t="s">
        <v>290</v>
      </c>
      <c r="L30" s="237" t="s">
        <v>204</v>
      </c>
      <c r="M30" s="237" t="s">
        <v>283</v>
      </c>
      <c r="N30" s="237" t="s">
        <v>286</v>
      </c>
    </row>
    <row r="31" spans="2:14" ht="14.25" outlineLevel="1">
      <c r="B31" s="228"/>
      <c r="C31" s="146" t="s">
        <v>463</v>
      </c>
      <c r="D31" s="252" t="s">
        <v>610</v>
      </c>
      <c r="E31" s="193">
        <v>2486</v>
      </c>
      <c r="F31" s="158">
        <f>E31*'Прайс-лист'!I3*(1-'Прайс-лист'!$E$3)</f>
        <v>63641.600000000006</v>
      </c>
      <c r="G31" s="206">
        <v>0</v>
      </c>
      <c r="H31" s="193">
        <f>F31*G31</f>
        <v>0</v>
      </c>
      <c r="J31" s="237" t="s">
        <v>229</v>
      </c>
      <c r="K31" s="257" t="s">
        <v>291</v>
      </c>
      <c r="L31" s="258"/>
      <c r="M31" s="237" t="s">
        <v>284</v>
      </c>
      <c r="N31" s="237" t="s">
        <v>287</v>
      </c>
    </row>
    <row r="32" spans="2:14" ht="14.25" outlineLevel="1">
      <c r="B32" s="228"/>
      <c r="C32" s="146" t="s">
        <v>419</v>
      </c>
      <c r="D32" s="252" t="s">
        <v>610</v>
      </c>
      <c r="E32" s="193">
        <v>3356</v>
      </c>
      <c r="F32" s="158">
        <f>E32*'Прайс-лист'!I3*(1-'Прайс-лист'!$E$3)</f>
        <v>85913.600000000006</v>
      </c>
      <c r="G32" s="206">
        <v>0</v>
      </c>
      <c r="H32" s="193">
        <f>F32*G32</f>
        <v>0</v>
      </c>
      <c r="J32" s="69" t="s">
        <v>205</v>
      </c>
      <c r="K32" s="258" t="s">
        <v>295</v>
      </c>
      <c r="L32" s="257"/>
      <c r="M32" s="257"/>
      <c r="N32" s="257"/>
    </row>
    <row r="33" spans="1:14" ht="28.5" outlineLevel="1">
      <c r="C33" s="249" t="s">
        <v>376</v>
      </c>
      <c r="D33" s="174"/>
      <c r="E33" s="174"/>
      <c r="F33" s="174"/>
      <c r="G33" s="174"/>
      <c r="H33" s="174"/>
      <c r="J33" s="69" t="s">
        <v>206</v>
      </c>
      <c r="K33" s="259" t="s">
        <v>211</v>
      </c>
      <c r="L33" s="257"/>
      <c r="M33" s="257"/>
      <c r="N33" s="257"/>
    </row>
    <row r="34" spans="1:14" ht="14.25" outlineLevel="1">
      <c r="A34" s="140"/>
      <c r="B34" s="225">
        <v>4144</v>
      </c>
      <c r="C34" s="162" t="s">
        <v>487</v>
      </c>
      <c r="D34" s="164"/>
      <c r="E34" s="193">
        <v>23</v>
      </c>
      <c r="F34" s="158">
        <f>E34*'Прайс-лист'!I3*(1-'Прайс-лист'!$E$3)</f>
        <v>588.80000000000007</v>
      </c>
      <c r="G34" s="160">
        <v>0</v>
      </c>
      <c r="H34" s="159">
        <f t="shared" ref="H34:H44" si="0">F34*G34</f>
        <v>0</v>
      </c>
      <c r="J34" s="69"/>
      <c r="K34" s="259" t="s">
        <v>294</v>
      </c>
      <c r="L34" s="69"/>
      <c r="M34" s="69"/>
      <c r="N34" s="69"/>
    </row>
    <row r="35" spans="1:14" ht="14.25" outlineLevel="1">
      <c r="A35" s="140"/>
      <c r="B35" s="225">
        <v>2413</v>
      </c>
      <c r="C35" s="162" t="s">
        <v>498</v>
      </c>
      <c r="D35" s="221"/>
      <c r="E35" s="193">
        <v>362</v>
      </c>
      <c r="F35" s="158">
        <f>E35*'Прайс-лист'!I3*(1-'Прайс-лист'!$E$3)</f>
        <v>9267.2000000000007</v>
      </c>
      <c r="G35" s="206">
        <v>0</v>
      </c>
      <c r="H35" s="193">
        <f t="shared" si="0"/>
        <v>0</v>
      </c>
    </row>
    <row r="36" spans="1:14" ht="14.25" outlineLevel="1">
      <c r="A36" s="140"/>
      <c r="B36" s="225">
        <v>2338</v>
      </c>
      <c r="C36" s="146" t="s">
        <v>510</v>
      </c>
      <c r="D36" s="221"/>
      <c r="E36" s="193">
        <v>90</v>
      </c>
      <c r="F36" s="158">
        <f>E36*'Прайс-лист'!I3*(1-'Прайс-лист'!$E$3)</f>
        <v>2304</v>
      </c>
      <c r="G36" s="206">
        <v>0</v>
      </c>
      <c r="H36" s="193">
        <f t="shared" si="0"/>
        <v>0</v>
      </c>
    </row>
    <row r="37" spans="1:14" ht="14.25" outlineLevel="1">
      <c r="A37" s="140"/>
      <c r="B37" s="225">
        <v>2513</v>
      </c>
      <c r="C37" s="162" t="s">
        <v>499</v>
      </c>
      <c r="D37" s="221"/>
      <c r="E37" s="193">
        <v>827</v>
      </c>
      <c r="F37" s="158">
        <f>E37*'Прайс-лист'!I3*(1-'Прайс-лист'!$E$3)</f>
        <v>21171.200000000001</v>
      </c>
      <c r="G37" s="206">
        <v>0</v>
      </c>
      <c r="H37" s="193">
        <f t="shared" si="0"/>
        <v>0</v>
      </c>
    </row>
    <row r="38" spans="1:14" ht="14.25" outlineLevel="1">
      <c r="A38" s="140"/>
      <c r="B38" s="225">
        <v>2422</v>
      </c>
      <c r="C38" s="162" t="s">
        <v>493</v>
      </c>
      <c r="D38" s="221"/>
      <c r="E38" s="193">
        <v>510</v>
      </c>
      <c r="F38" s="158">
        <f>E38*'Прайс-лист'!I3*(1-'Прайс-лист'!$E$3)</f>
        <v>13056</v>
      </c>
      <c r="G38" s="206">
        <v>0</v>
      </c>
      <c r="H38" s="193">
        <f t="shared" si="0"/>
        <v>0</v>
      </c>
    </row>
    <row r="39" spans="1:14" ht="14.25" outlineLevel="1">
      <c r="A39" s="140"/>
      <c r="B39" s="225">
        <v>2911</v>
      </c>
      <c r="C39" s="246" t="s">
        <v>394</v>
      </c>
      <c r="D39" s="221"/>
      <c r="E39" s="193">
        <v>158</v>
      </c>
      <c r="F39" s="158">
        <f>E39*'Прайс-лист'!I3*(1-'Прайс-лист'!$E$3)</f>
        <v>4044.8</v>
      </c>
      <c r="G39" s="206">
        <v>0</v>
      </c>
      <c r="H39" s="193">
        <f t="shared" si="0"/>
        <v>0</v>
      </c>
    </row>
    <row r="40" spans="1:14" ht="14.25" outlineLevel="1">
      <c r="A40" s="140"/>
      <c r="B40" s="225">
        <v>2912</v>
      </c>
      <c r="C40" s="246" t="s">
        <v>434</v>
      </c>
      <c r="D40" s="221"/>
      <c r="E40" s="193">
        <v>203</v>
      </c>
      <c r="F40" s="158">
        <f>E40*'Прайс-лист'!I3*(1-'Прайс-лист'!$E$3)</f>
        <v>5196.8</v>
      </c>
      <c r="G40" s="206">
        <v>0</v>
      </c>
      <c r="H40" s="193">
        <f t="shared" si="0"/>
        <v>0</v>
      </c>
    </row>
    <row r="41" spans="1:14" ht="14.25" outlineLevel="1">
      <c r="A41" s="140"/>
      <c r="B41" s="225">
        <v>2880</v>
      </c>
      <c r="C41" s="246" t="s">
        <v>395</v>
      </c>
      <c r="D41" s="221"/>
      <c r="E41" s="193">
        <v>390</v>
      </c>
      <c r="F41" s="158">
        <f>E41*'Прайс-лист'!I3*(1-'Прайс-лист'!$E$3)</f>
        <v>9984</v>
      </c>
      <c r="G41" s="206">
        <v>0</v>
      </c>
      <c r="H41" s="193">
        <f t="shared" si="0"/>
        <v>0</v>
      </c>
    </row>
    <row r="42" spans="1:14" ht="14.25" outlineLevel="1">
      <c r="A42" s="140"/>
      <c r="B42" s="225">
        <v>288001</v>
      </c>
      <c r="C42" s="146" t="s">
        <v>494</v>
      </c>
      <c r="D42" s="221"/>
      <c r="E42" s="193">
        <v>390</v>
      </c>
      <c r="F42" s="158">
        <f>E42*'Прайс-лист'!I3*(1-'Прайс-лист'!$E$3)</f>
        <v>9984</v>
      </c>
      <c r="G42" s="206">
        <v>0</v>
      </c>
      <c r="H42" s="193">
        <f t="shared" si="0"/>
        <v>0</v>
      </c>
    </row>
    <row r="43" spans="1:14" ht="14.25" outlineLevel="1">
      <c r="A43" s="140"/>
      <c r="B43" s="225">
        <v>2392</v>
      </c>
      <c r="C43" s="162" t="s">
        <v>466</v>
      </c>
      <c r="D43" s="221"/>
      <c r="E43" s="193">
        <v>655</v>
      </c>
      <c r="F43" s="158">
        <f>E43*'Прайс-лист'!I3*(1-'Прайс-лист'!$E$3)</f>
        <v>16768</v>
      </c>
      <c r="G43" s="206">
        <v>0</v>
      </c>
      <c r="H43" s="193">
        <f t="shared" si="0"/>
        <v>0</v>
      </c>
    </row>
    <row r="44" spans="1:14" ht="14.25" outlineLevel="1">
      <c r="A44" s="140"/>
      <c r="B44" s="225">
        <v>2397</v>
      </c>
      <c r="C44" s="162" t="s">
        <v>497</v>
      </c>
      <c r="D44" s="221"/>
      <c r="E44" s="193">
        <v>926</v>
      </c>
      <c r="F44" s="158">
        <f>E44*'Прайс-лист'!I3*(1-'Прайс-лист'!$E$3)</f>
        <v>23705.600000000002</v>
      </c>
      <c r="G44" s="206">
        <v>0</v>
      </c>
      <c r="H44" s="193">
        <f t="shared" si="0"/>
        <v>0</v>
      </c>
    </row>
    <row r="45" spans="1:14" ht="14.25">
      <c r="B45" s="275"/>
      <c r="C45" s="40"/>
      <c r="D45" s="40"/>
      <c r="E45" s="14"/>
      <c r="F45" s="14"/>
      <c r="G45" s="15" t="s">
        <v>417</v>
      </c>
      <c r="H45" s="81">
        <f>SUM(H24:H44)</f>
        <v>111462.40000000001</v>
      </c>
    </row>
  </sheetData>
  <sortState ref="A34:J44">
    <sortCondition ref="A34"/>
  </sortState>
  <mergeCells count="22"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O2:P2"/>
    <mergeCell ref="B2:H2"/>
    <mergeCell ref="B3:H3"/>
  </mergeCells>
  <dataValidations count="5"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  <dataValidation type="list" allowBlank="1" showInputMessage="1" showErrorMessage="1" sqref="D29">
      <formula1>$K$28:$K$34</formula1>
    </dataValidation>
    <dataValidation type="list" allowBlank="1" showInputMessage="1" showErrorMessage="1" sqref="D32">
      <formula1>$N$28:$N$31</formula1>
    </dataValidation>
    <dataValidation type="list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/>
  </sheetPr>
  <dimension ref="B2:P48"/>
  <sheetViews>
    <sheetView showGridLines="0" zoomScaleNormal="100" workbookViewId="0">
      <pane ySplit="2" topLeftCell="A3" activePane="bottomLeft" state="frozen"/>
      <selection pane="bottomLeft" activeCell="C42" sqref="C42"/>
    </sheetView>
  </sheetViews>
  <sheetFormatPr defaultRowHeight="15.75" customHeight="1" outlineLevelRow="2" outlineLevelCol="1"/>
  <cols>
    <col min="1" max="1" width="3.7109375" style="265" customWidth="1"/>
    <col min="2" max="2" width="12.7109375" style="136" customWidth="1"/>
    <col min="3" max="3" width="80.7109375" style="265" customWidth="1"/>
    <col min="4" max="4" width="25.7109375" style="265" customWidth="1"/>
    <col min="5" max="5" width="11.140625" style="265" hidden="1" customWidth="1"/>
    <col min="6" max="6" width="15.7109375" style="265" customWidth="1"/>
    <col min="7" max="7" width="10.7109375" style="265" customWidth="1"/>
    <col min="8" max="8" width="15.7109375" style="265" customWidth="1"/>
    <col min="9" max="9" width="9.140625" style="265"/>
    <col min="10" max="14" width="15.7109375" style="265" hidden="1" customWidth="1" outlineLevel="1"/>
    <col min="15" max="15" width="9.140625" style="265" collapsed="1"/>
    <col min="16" max="16384" width="9.140625" style="265"/>
  </cols>
  <sheetData>
    <row r="2" spans="2:16" ht="15.75" customHeight="1">
      <c r="B2" s="340" t="s">
        <v>32</v>
      </c>
      <c r="C2" s="340"/>
      <c r="D2" s="340"/>
      <c r="E2" s="340"/>
      <c r="F2" s="340"/>
      <c r="G2" s="340"/>
      <c r="H2" s="340"/>
      <c r="O2" s="338" t="s">
        <v>268</v>
      </c>
      <c r="P2" s="338"/>
    </row>
    <row r="3" spans="2:16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6" ht="15.75" hidden="1" customHeight="1" outlineLevel="1">
      <c r="B4" s="145"/>
      <c r="C4" s="146" t="s">
        <v>348</v>
      </c>
      <c r="D4" s="146"/>
      <c r="E4" s="182"/>
      <c r="F4" s="345">
        <v>420</v>
      </c>
      <c r="G4" s="345"/>
      <c r="H4" s="345"/>
    </row>
    <row r="5" spans="2:16" ht="15.75" hidden="1" customHeight="1" outlineLevel="1">
      <c r="B5" s="145"/>
      <c r="C5" s="146" t="s">
        <v>349</v>
      </c>
      <c r="D5" s="146"/>
      <c r="E5" s="182"/>
      <c r="F5" s="345">
        <v>310</v>
      </c>
      <c r="G5" s="345"/>
      <c r="H5" s="345"/>
    </row>
    <row r="6" spans="2:16" ht="15.75" hidden="1" customHeight="1" outlineLevel="1">
      <c r="B6" s="145"/>
      <c r="C6" s="146" t="s">
        <v>6</v>
      </c>
      <c r="D6" s="146"/>
      <c r="E6" s="182"/>
      <c r="F6" s="345">
        <v>195</v>
      </c>
      <c r="G6" s="345"/>
      <c r="H6" s="345"/>
    </row>
    <row r="7" spans="2:16" ht="15.75" hidden="1" customHeight="1" outlineLevel="1">
      <c r="B7" s="145"/>
      <c r="C7" s="146" t="s">
        <v>350</v>
      </c>
      <c r="D7" s="146"/>
      <c r="E7" s="182"/>
      <c r="F7" s="345">
        <v>101</v>
      </c>
      <c r="G7" s="345"/>
      <c r="H7" s="345"/>
    </row>
    <row r="8" spans="2:16" ht="15.75" hidden="1" customHeight="1" outlineLevel="1">
      <c r="B8" s="145"/>
      <c r="C8" s="146" t="s">
        <v>351</v>
      </c>
      <c r="D8" s="146"/>
      <c r="E8" s="182"/>
      <c r="F8" s="345">
        <v>46</v>
      </c>
      <c r="G8" s="345"/>
      <c r="H8" s="345"/>
    </row>
    <row r="9" spans="2:16" ht="15.75" hidden="1" customHeight="1" outlineLevel="1">
      <c r="B9" s="145"/>
      <c r="C9" s="146" t="s">
        <v>352</v>
      </c>
      <c r="D9" s="146"/>
      <c r="E9" s="182"/>
      <c r="F9" s="345">
        <v>115</v>
      </c>
      <c r="G9" s="345"/>
      <c r="H9" s="345"/>
    </row>
    <row r="10" spans="2:16" ht="15.75" hidden="1" customHeight="1" outlineLevel="1">
      <c r="B10" s="145"/>
      <c r="C10" s="146" t="s">
        <v>353</v>
      </c>
      <c r="D10" s="146"/>
      <c r="E10" s="182"/>
      <c r="F10" s="345">
        <v>700</v>
      </c>
      <c r="G10" s="345"/>
      <c r="H10" s="345"/>
    </row>
    <row r="11" spans="2:16" ht="15.75" hidden="1" customHeight="1" outlineLevel="1">
      <c r="B11" s="145"/>
      <c r="C11" s="146" t="s">
        <v>354</v>
      </c>
      <c r="D11" s="146"/>
      <c r="E11" s="182"/>
      <c r="F11" s="345">
        <v>6</v>
      </c>
      <c r="G11" s="345"/>
      <c r="H11" s="345"/>
    </row>
    <row r="12" spans="2:16" ht="15.75" hidden="1" customHeight="1" outlineLevel="1">
      <c r="B12" s="145"/>
      <c r="C12" s="146" t="s">
        <v>355</v>
      </c>
      <c r="D12" s="146"/>
      <c r="E12" s="182"/>
      <c r="F12" s="345">
        <v>3</v>
      </c>
      <c r="G12" s="345"/>
      <c r="H12" s="345"/>
    </row>
    <row r="13" spans="2:16" ht="15.75" hidden="1" customHeight="1" outlineLevel="1">
      <c r="B13" s="145"/>
      <c r="C13" s="146" t="s">
        <v>356</v>
      </c>
      <c r="D13" s="146"/>
      <c r="E13" s="182"/>
      <c r="F13" s="345">
        <v>40</v>
      </c>
      <c r="G13" s="345"/>
      <c r="H13" s="345"/>
    </row>
    <row r="14" spans="2:16" ht="15.75" hidden="1" customHeight="1" outlineLevel="1">
      <c r="B14" s="145"/>
      <c r="C14" s="146" t="s">
        <v>357</v>
      </c>
      <c r="D14" s="146"/>
      <c r="E14" s="182"/>
      <c r="F14" s="345">
        <v>50</v>
      </c>
      <c r="G14" s="345"/>
      <c r="H14" s="345"/>
    </row>
    <row r="15" spans="2:16" ht="15.75" hidden="1" customHeight="1" outlineLevel="1">
      <c r="B15" s="145"/>
      <c r="C15" s="146" t="s">
        <v>358</v>
      </c>
      <c r="D15" s="146"/>
      <c r="E15" s="182"/>
      <c r="F15" s="345">
        <v>115</v>
      </c>
      <c r="G15" s="345"/>
      <c r="H15" s="345"/>
    </row>
    <row r="16" spans="2:16" ht="15.75" hidden="1" customHeight="1" outlineLevel="1">
      <c r="B16" s="145"/>
      <c r="C16" s="146" t="s">
        <v>359</v>
      </c>
      <c r="D16" s="146"/>
      <c r="E16" s="182"/>
      <c r="F16" s="345" t="s">
        <v>21</v>
      </c>
      <c r="G16" s="345"/>
      <c r="H16" s="345"/>
    </row>
    <row r="17" spans="2:14" ht="15.75" hidden="1" customHeight="1" outlineLevel="1">
      <c r="B17" s="145"/>
      <c r="C17" s="146" t="s">
        <v>360</v>
      </c>
      <c r="D17" s="146"/>
      <c r="E17" s="182"/>
      <c r="F17" s="345" t="s">
        <v>22</v>
      </c>
      <c r="G17" s="345"/>
      <c r="H17" s="345"/>
    </row>
    <row r="18" spans="2:14" ht="15.75" hidden="1" customHeight="1" outlineLevel="1">
      <c r="B18" s="145"/>
      <c r="C18" s="146" t="s">
        <v>8</v>
      </c>
      <c r="D18" s="146"/>
      <c r="E18" s="182"/>
      <c r="F18" s="345" t="s">
        <v>9</v>
      </c>
      <c r="G18" s="345"/>
      <c r="H18" s="345"/>
    </row>
    <row r="19" spans="2:14" ht="15.75" hidden="1" customHeight="1" outlineLevel="1">
      <c r="B19" s="145"/>
      <c r="C19" s="146" t="s">
        <v>361</v>
      </c>
      <c r="D19" s="146"/>
      <c r="E19" s="182"/>
      <c r="F19" s="345" t="s">
        <v>18</v>
      </c>
      <c r="G19" s="345"/>
      <c r="H19" s="345"/>
    </row>
    <row r="20" spans="2:14" ht="15.75" hidden="1" customHeight="1" outlineLevel="1">
      <c r="B20" s="145"/>
      <c r="C20" s="146" t="s">
        <v>362</v>
      </c>
      <c r="D20" s="146"/>
      <c r="E20" s="182"/>
      <c r="F20" s="345" t="s">
        <v>26</v>
      </c>
      <c r="G20" s="345"/>
      <c r="H20" s="345"/>
    </row>
    <row r="21" spans="2:14" ht="15.75" hidden="1" customHeight="1" outlineLevel="1">
      <c r="B21" s="145"/>
      <c r="C21" s="146" t="s">
        <v>365</v>
      </c>
      <c r="D21" s="146"/>
      <c r="E21" s="182"/>
      <c r="F21" s="344">
        <v>178</v>
      </c>
      <c r="G21" s="344"/>
      <c r="H21" s="344"/>
    </row>
    <row r="22" spans="2:14" ht="15.75" customHeight="1" collapsed="1">
      <c r="B22" s="45"/>
      <c r="C22" s="48"/>
      <c r="D22" s="48"/>
      <c r="E22" s="47"/>
      <c r="F22" s="48"/>
      <c r="G22" s="48"/>
      <c r="H22" s="47"/>
    </row>
    <row r="23" spans="2:14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4" ht="15.75" customHeight="1" outlineLevel="1">
      <c r="B24" s="228">
        <v>1140</v>
      </c>
      <c r="C24" s="222" t="s">
        <v>4</v>
      </c>
      <c r="D24" s="222"/>
      <c r="E24" s="158">
        <v>3559</v>
      </c>
      <c r="F24" s="158">
        <f>E24*'Прайс-лист'!I3*(1-'Прайс-лист'!$E$3)</f>
        <v>91110.400000000009</v>
      </c>
      <c r="G24" s="228"/>
      <c r="H24" s="159">
        <f>F24</f>
        <v>91110.400000000009</v>
      </c>
    </row>
    <row r="25" spans="2:14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4" ht="196.5" hidden="1" customHeight="1" outlineLevel="2">
      <c r="B26" s="161"/>
      <c r="C26" s="346" t="s">
        <v>563</v>
      </c>
      <c r="D26" s="346"/>
      <c r="E26" s="346"/>
      <c r="F26" s="346"/>
      <c r="G26" s="346"/>
      <c r="H26" s="346"/>
    </row>
    <row r="27" spans="2:14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4" ht="15.75" customHeight="1" outlineLevel="1">
      <c r="B28" s="228">
        <v>2473</v>
      </c>
      <c r="C28" s="162" t="s">
        <v>369</v>
      </c>
      <c r="D28" s="250" t="s">
        <v>610</v>
      </c>
      <c r="E28" s="193">
        <v>170</v>
      </c>
      <c r="F28" s="158">
        <f>E28*'Прайс-лист'!I3*(1-'Прайс-лист'!$E$3)</f>
        <v>4352</v>
      </c>
      <c r="G28" s="206">
        <v>0</v>
      </c>
      <c r="H28" s="193">
        <f t="shared" ref="H28:H33" si="0">F28*G28</f>
        <v>0</v>
      </c>
      <c r="J28" s="236" t="s">
        <v>610</v>
      </c>
      <c r="K28" s="236" t="s">
        <v>610</v>
      </c>
      <c r="L28" s="236" t="s">
        <v>610</v>
      </c>
      <c r="M28" s="236" t="s">
        <v>610</v>
      </c>
      <c r="N28" s="236" t="s">
        <v>610</v>
      </c>
    </row>
    <row r="29" spans="2:14" ht="15.75" customHeight="1" outlineLevel="1">
      <c r="B29" s="192"/>
      <c r="C29" s="146" t="s">
        <v>461</v>
      </c>
      <c r="D29" s="252" t="s">
        <v>610</v>
      </c>
      <c r="E29" s="193">
        <v>23</v>
      </c>
      <c r="F29" s="158">
        <f>E29*'Прайс-лист'!I3*(1-'Прайс-лист'!$E$3)</f>
        <v>588.80000000000007</v>
      </c>
      <c r="G29" s="206">
        <v>0</v>
      </c>
      <c r="H29" s="193">
        <f t="shared" si="0"/>
        <v>0</v>
      </c>
      <c r="J29" s="237" t="s">
        <v>204</v>
      </c>
      <c r="K29" s="69" t="s">
        <v>293</v>
      </c>
      <c r="L29" s="236" t="s">
        <v>206</v>
      </c>
      <c r="M29" s="69" t="s">
        <v>347</v>
      </c>
      <c r="N29" s="69" t="s">
        <v>285</v>
      </c>
    </row>
    <row r="30" spans="2:14" ht="15.75" customHeight="1" outlineLevel="1">
      <c r="B30" s="228">
        <v>2126</v>
      </c>
      <c r="C30" s="146" t="s">
        <v>462</v>
      </c>
      <c r="D30" s="252" t="s">
        <v>610</v>
      </c>
      <c r="E30" s="193">
        <v>143</v>
      </c>
      <c r="F30" s="158">
        <f>E30*'Прайс-лист'!I3*(1-'Прайс-лист'!$E$3)</f>
        <v>3660.8</v>
      </c>
      <c r="G30" s="206">
        <v>0</v>
      </c>
      <c r="H30" s="193">
        <f t="shared" si="0"/>
        <v>0</v>
      </c>
      <c r="J30" s="237" t="s">
        <v>230</v>
      </c>
      <c r="K30" s="236" t="s">
        <v>290</v>
      </c>
      <c r="L30" s="237" t="s">
        <v>204</v>
      </c>
      <c r="M30" s="237" t="s">
        <v>283</v>
      </c>
      <c r="N30" s="237" t="s">
        <v>286</v>
      </c>
    </row>
    <row r="31" spans="2:14" ht="15.75" customHeight="1" outlineLevel="1">
      <c r="B31" s="228"/>
      <c r="C31" s="146" t="s">
        <v>463</v>
      </c>
      <c r="D31" s="252" t="s">
        <v>610</v>
      </c>
      <c r="E31" s="193">
        <v>2178</v>
      </c>
      <c r="F31" s="158">
        <f>E31*'Прайс-лист'!I3*(1-'Прайс-лист'!$E$3)</f>
        <v>55756.800000000003</v>
      </c>
      <c r="G31" s="206">
        <v>0</v>
      </c>
      <c r="H31" s="193">
        <f t="shared" si="0"/>
        <v>0</v>
      </c>
      <c r="J31" s="237" t="s">
        <v>229</v>
      </c>
      <c r="K31" s="257" t="s">
        <v>291</v>
      </c>
      <c r="L31" s="258"/>
      <c r="M31" s="237" t="s">
        <v>284</v>
      </c>
      <c r="N31" s="237" t="s">
        <v>287</v>
      </c>
    </row>
    <row r="32" spans="2:14" ht="15.75" customHeight="1" outlineLevel="1">
      <c r="B32" s="228"/>
      <c r="C32" s="146" t="s">
        <v>419</v>
      </c>
      <c r="D32" s="252" t="s">
        <v>610</v>
      </c>
      <c r="E32" s="193">
        <v>2961</v>
      </c>
      <c r="F32" s="158">
        <f>E32*'Прайс-лист'!I3*(1-'Прайс-лист'!$E$3)</f>
        <v>75801.600000000006</v>
      </c>
      <c r="G32" s="206">
        <v>0</v>
      </c>
      <c r="H32" s="193">
        <f t="shared" si="0"/>
        <v>0</v>
      </c>
      <c r="J32" s="69" t="s">
        <v>205</v>
      </c>
      <c r="K32" s="258" t="s">
        <v>295</v>
      </c>
      <c r="L32" s="257"/>
      <c r="M32" s="257"/>
      <c r="N32" s="257"/>
    </row>
    <row r="33" spans="2:14" ht="15.75" customHeight="1" outlineLevel="1">
      <c r="B33" s="228">
        <v>2142</v>
      </c>
      <c r="C33" s="146" t="s">
        <v>502</v>
      </c>
      <c r="D33" s="221"/>
      <c r="E33" s="159">
        <v>23</v>
      </c>
      <c r="F33" s="158">
        <f>E33*'Прайс-лист'!I3*(1-'Прайс-лист'!$E$3)</f>
        <v>588.80000000000007</v>
      </c>
      <c r="G33" s="160">
        <v>0</v>
      </c>
      <c r="H33" s="159">
        <f t="shared" si="0"/>
        <v>0</v>
      </c>
      <c r="J33" s="69" t="s">
        <v>206</v>
      </c>
      <c r="K33" s="259" t="s">
        <v>211</v>
      </c>
      <c r="L33" s="257"/>
      <c r="M33" s="257"/>
      <c r="N33" s="257"/>
    </row>
    <row r="34" spans="2:14" ht="15.75" customHeight="1" outlineLevel="1">
      <c r="C34" s="249" t="s">
        <v>376</v>
      </c>
      <c r="D34" s="174"/>
      <c r="E34" s="174"/>
      <c r="F34" s="174"/>
      <c r="G34" s="174"/>
      <c r="H34" s="174"/>
      <c r="J34" s="69"/>
      <c r="K34" s="259" t="s">
        <v>294</v>
      </c>
      <c r="L34" s="69"/>
      <c r="M34" s="69"/>
      <c r="N34" s="69"/>
    </row>
    <row r="35" spans="2:14" ht="15.75" customHeight="1" outlineLevel="1">
      <c r="B35" s="225">
        <v>4144</v>
      </c>
      <c r="C35" s="162" t="s">
        <v>487</v>
      </c>
      <c r="D35" s="164"/>
      <c r="E35" s="159">
        <v>23</v>
      </c>
      <c r="F35" s="158">
        <f>E35*'Прайс-лист'!I3*(1-'Прайс-лист'!$E$3)</f>
        <v>588.80000000000007</v>
      </c>
      <c r="G35" s="160">
        <v>0</v>
      </c>
      <c r="H35" s="159">
        <f>F35*G35</f>
        <v>0</v>
      </c>
    </row>
    <row r="36" spans="2:14" ht="15.75" customHeight="1" outlineLevel="1">
      <c r="B36" s="225">
        <v>2414</v>
      </c>
      <c r="C36" s="162" t="s">
        <v>498</v>
      </c>
      <c r="D36" s="221"/>
      <c r="E36" s="159">
        <v>231</v>
      </c>
      <c r="F36" s="158">
        <f>E36*'Прайс-лист'!I3*(1-'Прайс-лист'!$E$3)</f>
        <v>5913.6</v>
      </c>
      <c r="G36" s="160">
        <v>0</v>
      </c>
      <c r="H36" s="159">
        <f t="shared" ref="H36:H47" si="1">F36*G36</f>
        <v>0</v>
      </c>
    </row>
    <row r="37" spans="2:14" ht="15.75" customHeight="1" outlineLevel="1">
      <c r="B37" s="225">
        <v>2337</v>
      </c>
      <c r="C37" s="146" t="s">
        <v>510</v>
      </c>
      <c r="D37" s="221"/>
      <c r="E37" s="159">
        <v>69</v>
      </c>
      <c r="F37" s="158">
        <f>E37*'Прайс-лист'!I3*(1-'Прайс-лист'!$E$3)</f>
        <v>1766.4</v>
      </c>
      <c r="G37" s="160">
        <v>0</v>
      </c>
      <c r="H37" s="159">
        <f t="shared" si="1"/>
        <v>0</v>
      </c>
    </row>
    <row r="38" spans="2:14" ht="15.75" customHeight="1" outlineLevel="1">
      <c r="B38" s="225">
        <v>2344</v>
      </c>
      <c r="C38" s="277" t="s">
        <v>518</v>
      </c>
      <c r="D38" s="221"/>
      <c r="E38" s="159">
        <v>66</v>
      </c>
      <c r="F38" s="158">
        <f>E38*'Прайс-лист'!I3*(1-'Прайс-лист'!$E$3)</f>
        <v>1689.6000000000001</v>
      </c>
      <c r="G38" s="160">
        <v>0</v>
      </c>
      <c r="H38" s="159">
        <f t="shared" si="1"/>
        <v>0</v>
      </c>
    </row>
    <row r="39" spans="2:14" ht="15.75" customHeight="1" outlineLevel="1">
      <c r="B39" s="225">
        <v>2345</v>
      </c>
      <c r="C39" s="162" t="s">
        <v>519</v>
      </c>
      <c r="D39" s="221"/>
      <c r="E39" s="159">
        <v>66</v>
      </c>
      <c r="F39" s="158">
        <f>E39*'Прайс-лист'!I3*(1-'Прайс-лист'!$E$3)</f>
        <v>1689.6000000000001</v>
      </c>
      <c r="G39" s="160">
        <v>0</v>
      </c>
      <c r="H39" s="159">
        <f t="shared" si="1"/>
        <v>0</v>
      </c>
    </row>
    <row r="40" spans="2:14" ht="15.75" customHeight="1" outlineLevel="1">
      <c r="B40" s="225">
        <v>2509</v>
      </c>
      <c r="C40" s="162" t="s">
        <v>499</v>
      </c>
      <c r="D40" s="221"/>
      <c r="E40" s="159">
        <v>716</v>
      </c>
      <c r="F40" s="158">
        <f>E40*'Прайс-лист'!I3*(1-'Прайс-лист'!$E$3)</f>
        <v>18329.600000000002</v>
      </c>
      <c r="G40" s="160">
        <v>0</v>
      </c>
      <c r="H40" s="159">
        <f>F40*G40</f>
        <v>0</v>
      </c>
    </row>
    <row r="41" spans="2:14" ht="15.75" customHeight="1" outlineLevel="1">
      <c r="B41" s="225">
        <v>2421</v>
      </c>
      <c r="C41" s="162" t="s">
        <v>493</v>
      </c>
      <c r="D41" s="221"/>
      <c r="E41" s="159">
        <v>468</v>
      </c>
      <c r="F41" s="158">
        <f>E41*'Прайс-лист'!I3*(1-'Прайс-лист'!$E$3)</f>
        <v>11980.800000000001</v>
      </c>
      <c r="G41" s="160">
        <v>0</v>
      </c>
      <c r="H41" s="159">
        <f>F41*G41</f>
        <v>0</v>
      </c>
    </row>
    <row r="42" spans="2:14" ht="15.75" customHeight="1" outlineLevel="1">
      <c r="B42" s="225">
        <v>2941</v>
      </c>
      <c r="C42" s="246" t="s">
        <v>394</v>
      </c>
      <c r="D42" s="221"/>
      <c r="E42" s="159">
        <v>141</v>
      </c>
      <c r="F42" s="158">
        <f>E42*'Прайс-лист'!I3*(1-'Прайс-лист'!$E$3)</f>
        <v>3609.6000000000004</v>
      </c>
      <c r="G42" s="160">
        <v>0</v>
      </c>
      <c r="H42" s="159">
        <f t="shared" si="1"/>
        <v>0</v>
      </c>
    </row>
    <row r="43" spans="2:14" ht="15.75" customHeight="1" outlineLevel="1">
      <c r="B43" s="225">
        <v>2942</v>
      </c>
      <c r="C43" s="246" t="s">
        <v>434</v>
      </c>
      <c r="D43" s="221"/>
      <c r="E43" s="159">
        <v>175</v>
      </c>
      <c r="F43" s="158">
        <f>E43*'Прайс-лист'!I3*(1-'Прайс-лист'!$E$3)</f>
        <v>4480</v>
      </c>
      <c r="G43" s="160">
        <v>0</v>
      </c>
      <c r="H43" s="159">
        <f t="shared" si="1"/>
        <v>0</v>
      </c>
    </row>
    <row r="44" spans="2:14" ht="15.75" customHeight="1" outlineLevel="1">
      <c r="B44" s="225">
        <v>2877</v>
      </c>
      <c r="C44" s="246" t="s">
        <v>395</v>
      </c>
      <c r="D44" s="221"/>
      <c r="E44" s="159">
        <v>303</v>
      </c>
      <c r="F44" s="158">
        <f>E44*'Прайс-лист'!I3*(1-'Прайс-лист'!$E$3)</f>
        <v>7756.8</v>
      </c>
      <c r="G44" s="160">
        <v>0</v>
      </c>
      <c r="H44" s="159">
        <f t="shared" si="1"/>
        <v>0</v>
      </c>
    </row>
    <row r="45" spans="2:14" ht="15.75" customHeight="1" outlineLevel="1">
      <c r="B45" s="225">
        <v>287301</v>
      </c>
      <c r="C45" s="146" t="s">
        <v>494</v>
      </c>
      <c r="D45" s="221"/>
      <c r="E45" s="159">
        <v>303</v>
      </c>
      <c r="F45" s="158">
        <f>E45*'Прайс-лист'!I3*(1-'Прайс-лист'!$E$3)</f>
        <v>7756.8</v>
      </c>
      <c r="G45" s="160">
        <v>0</v>
      </c>
      <c r="H45" s="159">
        <f t="shared" si="1"/>
        <v>0</v>
      </c>
    </row>
    <row r="46" spans="2:14" ht="15.75" customHeight="1" outlineLevel="1">
      <c r="B46" s="225">
        <v>2391</v>
      </c>
      <c r="C46" s="162" t="s">
        <v>472</v>
      </c>
      <c r="D46" s="221"/>
      <c r="E46" s="158">
        <v>530</v>
      </c>
      <c r="F46" s="158">
        <f>E46*'Прайс-лист'!I3*(1-'Прайс-лист'!$E$3)</f>
        <v>13568</v>
      </c>
      <c r="G46" s="160">
        <v>0</v>
      </c>
      <c r="H46" s="159">
        <f t="shared" si="1"/>
        <v>0</v>
      </c>
    </row>
    <row r="47" spans="2:14" ht="15.75" customHeight="1" outlineLevel="1">
      <c r="B47" s="225">
        <v>2396</v>
      </c>
      <c r="C47" s="162" t="s">
        <v>473</v>
      </c>
      <c r="D47" s="221"/>
      <c r="E47" s="158">
        <v>710</v>
      </c>
      <c r="F47" s="158">
        <f>E47*'Прайс-лист'!I3*(1-'Прайс-лист'!$E$3)</f>
        <v>18176</v>
      </c>
      <c r="G47" s="160">
        <v>0</v>
      </c>
      <c r="H47" s="159">
        <f t="shared" si="1"/>
        <v>0</v>
      </c>
    </row>
    <row r="48" spans="2:14" ht="15.75" customHeight="1">
      <c r="B48" s="275"/>
      <c r="C48" s="40"/>
      <c r="D48" s="40"/>
      <c r="E48" s="14"/>
      <c r="F48" s="14"/>
      <c r="G48" s="15" t="s">
        <v>417</v>
      </c>
      <c r="H48" s="72">
        <f>SUM(H24:H47)</f>
        <v>91110.400000000009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O2:P2"/>
    <mergeCell ref="B2:H2"/>
    <mergeCell ref="B3:H3"/>
  </mergeCells>
  <dataValidations count="5">
    <dataValidation type="list" allowBlank="1" showInputMessage="1" showErrorMessage="1" sqref="D32">
      <formula1>$N$28:$N$31</formula1>
    </dataValidation>
    <dataValidation type="list" allowBlank="1" showInputMessage="1" showErrorMessage="1" sqref="D29">
      <formula1>$K$28:$K$34</formula1>
    </dataValidation>
    <dataValidation type="list" showInputMessage="1" showErrorMessage="1" sqref="D30">
      <formula1>$M$28:$M$30</formula1>
    </dataValidation>
    <dataValidation type="list" allowBlank="1" showInputMessage="1" showErrorMessage="1" sqref="D28">
      <formula1>$J$28:$J$33</formula1>
    </dataValidation>
    <dataValidation type="list" allowBlank="1" showInputMessage="1" showErrorMessage="1" sqref="D31">
      <formula1>$M$28:$M$31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/>
  </sheetPr>
  <dimension ref="A2:P47"/>
  <sheetViews>
    <sheetView showGridLines="0" zoomScaleNormal="100" workbookViewId="0">
      <pane ySplit="2" topLeftCell="A20" activePane="bottomLeft" state="frozen"/>
      <selection pane="bottomLeft" activeCell="C50" sqref="C50"/>
    </sheetView>
  </sheetViews>
  <sheetFormatPr defaultRowHeight="15.75" customHeight="1" outlineLevelRow="2" outlineLevelCol="1"/>
  <cols>
    <col min="1" max="1" width="3.7109375" style="265" customWidth="1"/>
    <col min="2" max="2" width="12.7109375" style="265" customWidth="1"/>
    <col min="3" max="3" width="80.7109375" style="265" customWidth="1"/>
    <col min="4" max="4" width="25.7109375" style="265" customWidth="1"/>
    <col min="5" max="5" width="11.140625" style="265" hidden="1" customWidth="1"/>
    <col min="6" max="6" width="15.7109375" style="265" customWidth="1"/>
    <col min="7" max="7" width="10.7109375" style="265" customWidth="1"/>
    <col min="8" max="8" width="15.7109375" style="265" customWidth="1"/>
    <col min="9" max="9" width="9.140625" style="265"/>
    <col min="10" max="14" width="15.7109375" style="265" hidden="1" customWidth="1" outlineLevel="1"/>
    <col min="15" max="15" width="9.140625" style="265" collapsed="1"/>
    <col min="16" max="16384" width="9.140625" style="265"/>
  </cols>
  <sheetData>
    <row r="2" spans="2:16" ht="15.75" customHeight="1">
      <c r="B2" s="347" t="s">
        <v>31</v>
      </c>
      <c r="C2" s="347"/>
      <c r="D2" s="347"/>
      <c r="E2" s="347"/>
      <c r="F2" s="347"/>
      <c r="G2" s="347"/>
      <c r="H2" s="347"/>
      <c r="O2" s="338" t="s">
        <v>268</v>
      </c>
      <c r="P2" s="338"/>
    </row>
    <row r="3" spans="2:16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6" ht="15.75" hidden="1" customHeight="1" outlineLevel="1">
      <c r="B4" s="145"/>
      <c r="C4" s="146" t="s">
        <v>348</v>
      </c>
      <c r="D4" s="146"/>
      <c r="E4" s="182"/>
      <c r="F4" s="345">
        <v>370</v>
      </c>
      <c r="G4" s="345"/>
      <c r="H4" s="345"/>
    </row>
    <row r="5" spans="2:16" ht="15.75" hidden="1" customHeight="1" outlineLevel="1">
      <c r="B5" s="145"/>
      <c r="C5" s="146" t="s">
        <v>349</v>
      </c>
      <c r="D5" s="146"/>
      <c r="E5" s="182"/>
      <c r="F5" s="345">
        <v>270</v>
      </c>
      <c r="G5" s="345"/>
      <c r="H5" s="345"/>
    </row>
    <row r="6" spans="2:16" ht="15.75" hidden="1" customHeight="1" outlineLevel="1">
      <c r="B6" s="145"/>
      <c r="C6" s="146" t="s">
        <v>6</v>
      </c>
      <c r="D6" s="146"/>
      <c r="E6" s="182"/>
      <c r="F6" s="345">
        <v>185</v>
      </c>
      <c r="G6" s="345"/>
      <c r="H6" s="345"/>
    </row>
    <row r="7" spans="2:16" ht="15.75" hidden="1" customHeight="1" outlineLevel="1">
      <c r="B7" s="145"/>
      <c r="C7" s="146" t="s">
        <v>350</v>
      </c>
      <c r="D7" s="146"/>
      <c r="E7" s="182"/>
      <c r="F7" s="345">
        <v>93</v>
      </c>
      <c r="G7" s="345"/>
      <c r="H7" s="345"/>
    </row>
    <row r="8" spans="2:16" ht="15.75" hidden="1" customHeight="1" outlineLevel="1">
      <c r="B8" s="145"/>
      <c r="C8" s="146" t="s">
        <v>351</v>
      </c>
      <c r="D8" s="146"/>
      <c r="E8" s="182"/>
      <c r="F8" s="345">
        <v>46</v>
      </c>
      <c r="G8" s="345"/>
      <c r="H8" s="345"/>
    </row>
    <row r="9" spans="2:16" ht="15.75" hidden="1" customHeight="1" outlineLevel="1">
      <c r="B9" s="145"/>
      <c r="C9" s="146" t="s">
        <v>352</v>
      </c>
      <c r="D9" s="146"/>
      <c r="E9" s="182"/>
      <c r="F9" s="345">
        <v>95</v>
      </c>
      <c r="G9" s="345"/>
      <c r="H9" s="345"/>
    </row>
    <row r="10" spans="2:16" ht="15.75" hidden="1" customHeight="1" outlineLevel="1">
      <c r="B10" s="145"/>
      <c r="C10" s="146" t="s">
        <v>353</v>
      </c>
      <c r="D10" s="146"/>
      <c r="E10" s="182"/>
      <c r="F10" s="345">
        <v>600</v>
      </c>
      <c r="G10" s="345"/>
      <c r="H10" s="345"/>
    </row>
    <row r="11" spans="2:16" ht="15.75" hidden="1" customHeight="1" outlineLevel="1">
      <c r="B11" s="145"/>
      <c r="C11" s="146" t="s">
        <v>354</v>
      </c>
      <c r="D11" s="146"/>
      <c r="E11" s="182"/>
      <c r="F11" s="345">
        <v>5</v>
      </c>
      <c r="G11" s="345"/>
      <c r="H11" s="345"/>
    </row>
    <row r="12" spans="2:16" ht="15.75" hidden="1" customHeight="1" outlineLevel="1">
      <c r="B12" s="145"/>
      <c r="C12" s="146" t="s">
        <v>355</v>
      </c>
      <c r="D12" s="146"/>
      <c r="E12" s="182"/>
      <c r="F12" s="345">
        <v>3</v>
      </c>
      <c r="G12" s="345"/>
      <c r="H12" s="345"/>
    </row>
    <row r="13" spans="2:16" ht="15.75" hidden="1" customHeight="1" outlineLevel="1">
      <c r="B13" s="145"/>
      <c r="C13" s="146" t="s">
        <v>356</v>
      </c>
      <c r="D13" s="146"/>
      <c r="E13" s="182"/>
      <c r="F13" s="345">
        <v>25</v>
      </c>
      <c r="G13" s="345"/>
      <c r="H13" s="345"/>
    </row>
    <row r="14" spans="2:16" ht="15.75" hidden="1" customHeight="1" outlineLevel="1">
      <c r="B14" s="145"/>
      <c r="C14" s="146" t="s">
        <v>357</v>
      </c>
      <c r="D14" s="146"/>
      <c r="E14" s="182"/>
      <c r="F14" s="345">
        <v>30</v>
      </c>
      <c r="G14" s="345"/>
      <c r="H14" s="345"/>
    </row>
    <row r="15" spans="2:16" ht="15.75" hidden="1" customHeight="1" outlineLevel="1">
      <c r="B15" s="145"/>
      <c r="C15" s="146" t="s">
        <v>358</v>
      </c>
      <c r="D15" s="146"/>
      <c r="E15" s="182"/>
      <c r="F15" s="345">
        <v>80</v>
      </c>
      <c r="G15" s="345"/>
      <c r="H15" s="345"/>
    </row>
    <row r="16" spans="2:16" ht="15.75" hidden="1" customHeight="1" outlineLevel="1">
      <c r="B16" s="145"/>
      <c r="C16" s="146" t="s">
        <v>359</v>
      </c>
      <c r="D16" s="146"/>
      <c r="E16" s="182"/>
      <c r="F16" s="345">
        <v>381</v>
      </c>
      <c r="G16" s="345"/>
      <c r="H16" s="345"/>
    </row>
    <row r="17" spans="2:14" ht="15.75" hidden="1" customHeight="1" outlineLevel="1">
      <c r="B17" s="145"/>
      <c r="C17" s="146" t="s">
        <v>360</v>
      </c>
      <c r="D17" s="146"/>
      <c r="E17" s="182"/>
      <c r="F17" s="345" t="s">
        <v>22</v>
      </c>
      <c r="G17" s="345"/>
      <c r="H17" s="345"/>
    </row>
    <row r="18" spans="2:14" ht="15.75" hidden="1" customHeight="1" outlineLevel="1">
      <c r="B18" s="145"/>
      <c r="C18" s="146" t="s">
        <v>8</v>
      </c>
      <c r="D18" s="146"/>
      <c r="E18" s="182"/>
      <c r="F18" s="345" t="s">
        <v>9</v>
      </c>
      <c r="G18" s="345"/>
      <c r="H18" s="345"/>
    </row>
    <row r="19" spans="2:14" ht="15.75" hidden="1" customHeight="1" outlineLevel="1">
      <c r="B19" s="145"/>
      <c r="C19" s="146" t="s">
        <v>361</v>
      </c>
      <c r="D19" s="146"/>
      <c r="E19" s="182"/>
      <c r="F19" s="345" t="s">
        <v>18</v>
      </c>
      <c r="G19" s="345"/>
      <c r="H19" s="345"/>
    </row>
    <row r="20" spans="2:14" ht="15.75" hidden="1" customHeight="1" outlineLevel="1">
      <c r="B20" s="145"/>
      <c r="C20" s="146" t="s">
        <v>362</v>
      </c>
      <c r="D20" s="146"/>
      <c r="E20" s="182"/>
      <c r="F20" s="345" t="s">
        <v>25</v>
      </c>
      <c r="G20" s="345"/>
      <c r="H20" s="345"/>
    </row>
    <row r="21" spans="2:14" ht="15.75" hidden="1" customHeight="1" outlineLevel="1">
      <c r="B21" s="145"/>
      <c r="C21" s="146" t="s">
        <v>365</v>
      </c>
      <c r="D21" s="146"/>
      <c r="E21" s="182"/>
      <c r="F21" s="344">
        <v>158</v>
      </c>
      <c r="G21" s="344"/>
      <c r="H21" s="344"/>
    </row>
    <row r="22" spans="2:14" ht="15.75" customHeight="1" collapsed="1">
      <c r="B22" s="45"/>
      <c r="C22" s="48"/>
      <c r="D22" s="48"/>
      <c r="E22" s="47"/>
      <c r="F22" s="48"/>
      <c r="G22" s="48"/>
      <c r="H22" s="47"/>
    </row>
    <row r="23" spans="2:14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4" ht="15.75" customHeight="1" outlineLevel="1">
      <c r="B24" s="228">
        <v>1130</v>
      </c>
      <c r="C24" s="222" t="s">
        <v>4</v>
      </c>
      <c r="D24" s="222"/>
      <c r="E24" s="158">
        <v>2963</v>
      </c>
      <c r="F24" s="158">
        <f>E24*'Прайс-лист'!I3*(1-'Прайс-лист'!$E$3)</f>
        <v>75852.800000000003</v>
      </c>
      <c r="G24" s="228"/>
      <c r="H24" s="158">
        <f>F24</f>
        <v>75852.800000000003</v>
      </c>
    </row>
    <row r="25" spans="2:14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4" ht="204" hidden="1" customHeight="1" outlineLevel="2">
      <c r="B26" s="161"/>
      <c r="C26" s="341" t="s">
        <v>564</v>
      </c>
      <c r="D26" s="341"/>
      <c r="E26" s="341"/>
      <c r="F26" s="341"/>
      <c r="G26" s="341"/>
      <c r="H26" s="341"/>
    </row>
    <row r="27" spans="2:14" ht="14.25" outlineLevel="1" collapsed="1">
      <c r="B27" s="136"/>
      <c r="C27" s="248" t="s">
        <v>368</v>
      </c>
      <c r="D27" s="15"/>
      <c r="E27" s="15"/>
      <c r="F27" s="15"/>
      <c r="G27" s="15"/>
      <c r="H27" s="15"/>
    </row>
    <row r="28" spans="2:14" ht="14.25" outlineLevel="1">
      <c r="B28" s="228">
        <v>2473</v>
      </c>
      <c r="C28" s="162" t="s">
        <v>369</v>
      </c>
      <c r="D28" s="250" t="s">
        <v>610</v>
      </c>
      <c r="E28" s="158">
        <v>170</v>
      </c>
      <c r="F28" s="158">
        <f>E28*'Прайс-лист'!I3*(1-'Прайс-лист'!$E$3)</f>
        <v>4352</v>
      </c>
      <c r="G28" s="160">
        <v>0</v>
      </c>
      <c r="H28" s="158">
        <f>F28*G28</f>
        <v>0</v>
      </c>
      <c r="J28" s="236" t="s">
        <v>610</v>
      </c>
      <c r="K28" s="236" t="s">
        <v>610</v>
      </c>
      <c r="L28" s="236" t="s">
        <v>610</v>
      </c>
      <c r="M28" s="236" t="s">
        <v>610</v>
      </c>
      <c r="N28" s="236" t="s">
        <v>610</v>
      </c>
    </row>
    <row r="29" spans="2:14" ht="14.25" outlineLevel="1">
      <c r="B29" s="192"/>
      <c r="C29" s="146" t="s">
        <v>461</v>
      </c>
      <c r="D29" s="250" t="s">
        <v>610</v>
      </c>
      <c r="E29" s="158">
        <v>23</v>
      </c>
      <c r="F29" s="158">
        <f>E29*'Прайс-лист'!I3*(1-'Прайс-лист'!$E$3)</f>
        <v>588.80000000000007</v>
      </c>
      <c r="G29" s="160">
        <v>0</v>
      </c>
      <c r="H29" s="158">
        <f>F29*G29</f>
        <v>0</v>
      </c>
      <c r="J29" s="237" t="s">
        <v>204</v>
      </c>
      <c r="K29" s="69" t="s">
        <v>293</v>
      </c>
      <c r="L29" s="236" t="s">
        <v>206</v>
      </c>
      <c r="M29" s="69" t="s">
        <v>347</v>
      </c>
      <c r="N29" s="69" t="s">
        <v>285</v>
      </c>
    </row>
    <row r="30" spans="2:14" ht="14.25" outlineLevel="1">
      <c r="B30" s="228">
        <v>2121</v>
      </c>
      <c r="C30" s="146" t="s">
        <v>462</v>
      </c>
      <c r="D30" s="252" t="s">
        <v>610</v>
      </c>
      <c r="E30" s="158">
        <v>156</v>
      </c>
      <c r="F30" s="158">
        <f>E30*'Прайс-лист'!I3*(1-'Прайс-лист'!$E$3)</f>
        <v>3993.6000000000004</v>
      </c>
      <c r="G30" s="160">
        <v>0</v>
      </c>
      <c r="H30" s="158">
        <f>F30*G30</f>
        <v>0</v>
      </c>
      <c r="J30" s="237" t="s">
        <v>230</v>
      </c>
      <c r="K30" s="236" t="s">
        <v>290</v>
      </c>
      <c r="L30" s="237" t="s">
        <v>204</v>
      </c>
      <c r="M30" s="237" t="s">
        <v>283</v>
      </c>
      <c r="N30" s="237" t="s">
        <v>286</v>
      </c>
    </row>
    <row r="31" spans="2:14" ht="14.25" outlineLevel="1">
      <c r="B31" s="228"/>
      <c r="C31" s="146" t="s">
        <v>463</v>
      </c>
      <c r="D31" s="252" t="s">
        <v>610</v>
      </c>
      <c r="E31" s="158">
        <v>1505</v>
      </c>
      <c r="F31" s="158">
        <f>E31*'Прайс-лист'!I3*(1-'Прайс-лист'!$E$3)</f>
        <v>38528</v>
      </c>
      <c r="G31" s="160">
        <v>0</v>
      </c>
      <c r="H31" s="158">
        <f>F31*G31</f>
        <v>0</v>
      </c>
      <c r="J31" s="237" t="s">
        <v>229</v>
      </c>
      <c r="K31" s="257" t="s">
        <v>291</v>
      </c>
      <c r="L31" s="258"/>
      <c r="M31" s="237" t="s">
        <v>284</v>
      </c>
      <c r="N31" s="237" t="s">
        <v>287</v>
      </c>
    </row>
    <row r="32" spans="2:14" ht="14.25" outlineLevel="1">
      <c r="B32" s="228"/>
      <c r="C32" s="146" t="s">
        <v>419</v>
      </c>
      <c r="D32" s="252" t="s">
        <v>610</v>
      </c>
      <c r="E32" s="158">
        <v>2209</v>
      </c>
      <c r="F32" s="158">
        <f>E32*'Прайс-лист'!I3*(1-'Прайс-лист'!$E$3)</f>
        <v>56550.400000000001</v>
      </c>
      <c r="G32" s="160">
        <v>0</v>
      </c>
      <c r="H32" s="158">
        <f>F32*G32</f>
        <v>0</v>
      </c>
      <c r="J32" s="69" t="s">
        <v>205</v>
      </c>
      <c r="K32" s="258" t="s">
        <v>295</v>
      </c>
      <c r="L32" s="257"/>
      <c r="M32" s="257"/>
      <c r="N32" s="257"/>
    </row>
    <row r="33" spans="1:14" ht="28.5" outlineLevel="1">
      <c r="B33" s="136"/>
      <c r="C33" s="249" t="s">
        <v>376</v>
      </c>
      <c r="D33" s="174"/>
      <c r="E33" s="174"/>
      <c r="F33" s="174"/>
      <c r="G33" s="174"/>
      <c r="H33" s="174"/>
      <c r="J33" s="69" t="s">
        <v>206</v>
      </c>
      <c r="K33" s="259" t="s">
        <v>211</v>
      </c>
      <c r="L33" s="257"/>
      <c r="M33" s="257"/>
      <c r="N33" s="257"/>
    </row>
    <row r="34" spans="1:14" ht="14.25" outlineLevel="1">
      <c r="A34" s="140"/>
      <c r="B34" s="225">
        <v>4144</v>
      </c>
      <c r="C34" s="162" t="s">
        <v>487</v>
      </c>
      <c r="D34" s="164"/>
      <c r="E34" s="159">
        <v>23</v>
      </c>
      <c r="F34" s="158">
        <f>E34*'Прайс-лист'!I3*(1-'Прайс-лист'!$E$3)</f>
        <v>588.80000000000007</v>
      </c>
      <c r="G34" s="160">
        <v>0</v>
      </c>
      <c r="H34" s="159">
        <f>F34*G34</f>
        <v>0</v>
      </c>
      <c r="J34" s="69"/>
      <c r="K34" s="259" t="s">
        <v>294</v>
      </c>
      <c r="L34" s="69"/>
      <c r="M34" s="69"/>
      <c r="N34" s="69"/>
    </row>
    <row r="35" spans="1:14" ht="14.25" outlineLevel="1">
      <c r="A35" s="140"/>
      <c r="B35" s="225">
        <v>2414</v>
      </c>
      <c r="C35" s="162" t="s">
        <v>498</v>
      </c>
      <c r="D35" s="221"/>
      <c r="E35" s="158">
        <v>231</v>
      </c>
      <c r="F35" s="158">
        <f>E35*'Прайс-лист'!I3*(1-'Прайс-лист'!$E$3)</f>
        <v>5913.6</v>
      </c>
      <c r="G35" s="160">
        <v>0</v>
      </c>
      <c r="H35" s="158">
        <f t="shared" ref="H35:H46" si="0">F35*G35</f>
        <v>0</v>
      </c>
    </row>
    <row r="36" spans="1:14" ht="14.25" outlineLevel="1">
      <c r="A36" s="140"/>
      <c r="B36" s="225">
        <v>2336</v>
      </c>
      <c r="C36" s="146" t="s">
        <v>510</v>
      </c>
      <c r="D36" s="221"/>
      <c r="E36" s="158">
        <v>65</v>
      </c>
      <c r="F36" s="158">
        <f>E36*'Прайс-лист'!I3*(1-'Прайс-лист'!$E$3)</f>
        <v>1664</v>
      </c>
      <c r="G36" s="160">
        <v>0</v>
      </c>
      <c r="H36" s="158">
        <f t="shared" si="0"/>
        <v>0</v>
      </c>
    </row>
    <row r="37" spans="1:14" ht="14.25" outlineLevel="1">
      <c r="A37" s="140"/>
      <c r="B37" s="225">
        <v>2344</v>
      </c>
      <c r="C37" s="277" t="s">
        <v>518</v>
      </c>
      <c r="D37" s="221"/>
      <c r="E37" s="158">
        <v>66</v>
      </c>
      <c r="F37" s="158">
        <f>E37*'Прайс-лист'!I3*(1-'Прайс-лист'!$E$3)</f>
        <v>1689.6000000000001</v>
      </c>
      <c r="G37" s="160">
        <v>0</v>
      </c>
      <c r="H37" s="158">
        <f t="shared" si="0"/>
        <v>0</v>
      </c>
    </row>
    <row r="38" spans="1:14" ht="14.25" outlineLevel="1">
      <c r="A38" s="140"/>
      <c r="B38" s="225">
        <v>2345</v>
      </c>
      <c r="C38" s="162" t="s">
        <v>519</v>
      </c>
      <c r="D38" s="221"/>
      <c r="E38" s="158">
        <v>66</v>
      </c>
      <c r="F38" s="158">
        <f>E38*'Прайс-лист'!I3*(1-'Прайс-лист'!$E$3)</f>
        <v>1689.6000000000001</v>
      </c>
      <c r="G38" s="160">
        <v>0</v>
      </c>
      <c r="H38" s="158">
        <f t="shared" si="0"/>
        <v>0</v>
      </c>
    </row>
    <row r="39" spans="1:14" ht="14.25" outlineLevel="1">
      <c r="A39" s="140"/>
      <c r="B39" s="225">
        <v>2508</v>
      </c>
      <c r="C39" s="162" t="s">
        <v>499</v>
      </c>
      <c r="D39" s="221"/>
      <c r="E39" s="158">
        <v>626</v>
      </c>
      <c r="F39" s="158">
        <f>E39*'Прайс-лист'!I3*(1-'Прайс-лист'!$E$3)</f>
        <v>16025.6</v>
      </c>
      <c r="G39" s="160">
        <v>0</v>
      </c>
      <c r="H39" s="158">
        <f>F39*G39</f>
        <v>0</v>
      </c>
    </row>
    <row r="40" spans="1:14" ht="14.25" outlineLevel="1">
      <c r="A40" s="140"/>
      <c r="B40" s="225">
        <v>2421</v>
      </c>
      <c r="C40" s="162" t="s">
        <v>493</v>
      </c>
      <c r="D40" s="221"/>
      <c r="E40" s="158">
        <v>468</v>
      </c>
      <c r="F40" s="158">
        <f>E40*'Прайс-лист'!I3*(1-'Прайс-лист'!$E$3)</f>
        <v>11980.800000000001</v>
      </c>
      <c r="G40" s="160">
        <v>0</v>
      </c>
      <c r="H40" s="158">
        <f>F40*G40</f>
        <v>0</v>
      </c>
    </row>
    <row r="41" spans="1:14" ht="14.25" outlineLevel="1">
      <c r="A41" s="140"/>
      <c r="B41" s="225">
        <v>2909</v>
      </c>
      <c r="C41" s="246" t="s">
        <v>394</v>
      </c>
      <c r="D41" s="221"/>
      <c r="E41" s="158">
        <v>124</v>
      </c>
      <c r="F41" s="158">
        <f>E41*'Прайс-лист'!I3*(1-'Прайс-лист'!$E$3)</f>
        <v>3174.4</v>
      </c>
      <c r="G41" s="160">
        <v>0</v>
      </c>
      <c r="H41" s="158">
        <f t="shared" si="0"/>
        <v>0</v>
      </c>
    </row>
    <row r="42" spans="1:14" ht="14.25" outlineLevel="1">
      <c r="A42" s="140"/>
      <c r="B42" s="225">
        <v>2910</v>
      </c>
      <c r="C42" s="246" t="s">
        <v>434</v>
      </c>
      <c r="D42" s="221"/>
      <c r="E42" s="158">
        <v>154</v>
      </c>
      <c r="F42" s="158">
        <f>E42*'Прайс-лист'!I3*(1-'Прайс-лист'!$E$3)</f>
        <v>3942.4</v>
      </c>
      <c r="G42" s="160">
        <v>0</v>
      </c>
      <c r="H42" s="158">
        <f t="shared" si="0"/>
        <v>0</v>
      </c>
    </row>
    <row r="43" spans="1:14" ht="14.25" outlineLevel="1">
      <c r="A43" s="140"/>
      <c r="B43" s="225">
        <v>2869</v>
      </c>
      <c r="C43" s="246" t="s">
        <v>395</v>
      </c>
      <c r="D43" s="221"/>
      <c r="E43" s="158">
        <v>235</v>
      </c>
      <c r="F43" s="158">
        <f>E43*'Прайс-лист'!I3*(1-'Прайс-лист'!$E$3)</f>
        <v>6016</v>
      </c>
      <c r="G43" s="160">
        <v>0</v>
      </c>
      <c r="H43" s="158">
        <f t="shared" si="0"/>
        <v>0</v>
      </c>
    </row>
    <row r="44" spans="1:14" ht="14.25" outlineLevel="1">
      <c r="A44" s="140"/>
      <c r="B44" s="225">
        <v>286901</v>
      </c>
      <c r="C44" s="146" t="s">
        <v>494</v>
      </c>
      <c r="D44" s="221"/>
      <c r="E44" s="158">
        <v>235</v>
      </c>
      <c r="F44" s="158">
        <f>E44*'Прайс-лист'!I3*(1-'Прайс-лист'!$E$3)</f>
        <v>6016</v>
      </c>
      <c r="G44" s="160">
        <v>0</v>
      </c>
      <c r="H44" s="158">
        <f t="shared" si="0"/>
        <v>0</v>
      </c>
    </row>
    <row r="45" spans="1:14" ht="14.25" outlineLevel="1">
      <c r="A45" s="140"/>
      <c r="B45" s="225">
        <v>2391</v>
      </c>
      <c r="C45" s="162" t="s">
        <v>472</v>
      </c>
      <c r="D45" s="221"/>
      <c r="E45" s="158">
        <v>530</v>
      </c>
      <c r="F45" s="158">
        <f>E45*'Прайс-лист'!I3*(1-'Прайс-лист'!$E$3)</f>
        <v>13568</v>
      </c>
      <c r="G45" s="160">
        <v>0</v>
      </c>
      <c r="H45" s="158">
        <f t="shared" si="0"/>
        <v>0</v>
      </c>
    </row>
    <row r="46" spans="1:14" ht="14.25" outlineLevel="1">
      <c r="A46" s="140"/>
      <c r="B46" s="225">
        <v>2396</v>
      </c>
      <c r="C46" s="162" t="s">
        <v>473</v>
      </c>
      <c r="D46" s="221"/>
      <c r="E46" s="158">
        <v>710</v>
      </c>
      <c r="F46" s="158">
        <f>E46*'Прайс-лист'!I3*(1-'Прайс-лист'!$E$3)</f>
        <v>18176</v>
      </c>
      <c r="G46" s="160">
        <v>0</v>
      </c>
      <c r="H46" s="158">
        <f t="shared" si="0"/>
        <v>0</v>
      </c>
    </row>
    <row r="47" spans="1:14" ht="14.25">
      <c r="C47" s="16"/>
      <c r="D47" s="16"/>
      <c r="E47" s="16"/>
      <c r="F47" s="16"/>
      <c r="G47" s="15" t="s">
        <v>417</v>
      </c>
      <c r="H47" s="79">
        <f>SUM(H24:H46)</f>
        <v>75852.800000000003</v>
      </c>
    </row>
  </sheetData>
  <mergeCells count="22"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7:H17"/>
    <mergeCell ref="F18:H18"/>
    <mergeCell ref="F19:H19"/>
    <mergeCell ref="O2:P2"/>
    <mergeCell ref="F20:H20"/>
    <mergeCell ref="F21:H21"/>
    <mergeCell ref="B2:H2"/>
    <mergeCell ref="B3:H3"/>
    <mergeCell ref="F16:H16"/>
  </mergeCells>
  <dataValidations count="5">
    <dataValidation type="list" allowBlank="1" showInputMessage="1" showErrorMessage="1" sqref="D29">
      <formula1>$K$28:$K$34</formula1>
    </dataValidation>
    <dataValidation type="list" showInputMessage="1" showErrorMessage="1" sqref="D31">
      <formula1>$M$28:$M$31</formula1>
    </dataValidation>
    <dataValidation type="list" allowBlank="1" showInputMessage="1" showErrorMessage="1" sqref="D32">
      <formula1>$N$28:$N$31</formula1>
    </dataValidation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</dataValidations>
  <hyperlinks>
    <hyperlink ref="O2:P2" location="'Прайс-лист'!A1" display="на главную"/>
  </hyperlinks>
  <pageMargins left="0.23622047244094491" right="0.23622047244094491" top="0.15748031496062992" bottom="0.19685039370078741" header="0.15748031496062992" footer="0.15748031496062992"/>
  <pageSetup paperSize="9" scale="6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A2:N44"/>
  <sheetViews>
    <sheetView showGridLines="0" zoomScaleNormal="100" workbookViewId="0">
      <pane ySplit="2" topLeftCell="A3" activePane="bottomLeft" state="frozen"/>
      <selection pane="bottomLeft" activeCell="C51" sqref="C51"/>
    </sheetView>
  </sheetViews>
  <sheetFormatPr defaultRowHeight="15.75" customHeight="1" outlineLevelRow="2" outlineLevelCol="1"/>
  <cols>
    <col min="1" max="1" width="3.7109375" style="265" customWidth="1"/>
    <col min="2" max="2" width="12.7109375" style="267" customWidth="1"/>
    <col min="3" max="3" width="80.7109375" style="265" customWidth="1"/>
    <col min="4" max="4" width="25.7109375" style="265" customWidth="1"/>
    <col min="5" max="5" width="10.7109375" style="278" hidden="1" customWidth="1"/>
    <col min="6" max="6" width="15.7109375" style="265" customWidth="1"/>
    <col min="7" max="7" width="10.7109375" style="267" customWidth="1"/>
    <col min="8" max="8" width="15.7109375" style="265" customWidth="1"/>
    <col min="9" max="9" width="9.140625" style="265"/>
    <col min="10" max="12" width="15.7109375" style="265" hidden="1" customWidth="1" outlineLevel="1"/>
    <col min="13" max="13" width="9.140625" style="265" collapsed="1"/>
    <col min="14" max="16384" width="9.140625" style="265"/>
  </cols>
  <sheetData>
    <row r="2" spans="2:14" ht="15.75" customHeight="1">
      <c r="B2" s="340" t="s">
        <v>30</v>
      </c>
      <c r="C2" s="340"/>
      <c r="D2" s="340"/>
      <c r="E2" s="340"/>
      <c r="F2" s="340"/>
      <c r="G2" s="340"/>
      <c r="H2" s="340"/>
      <c r="M2" s="338" t="s">
        <v>268</v>
      </c>
      <c r="N2" s="338"/>
    </row>
    <row r="3" spans="2:14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4" ht="15.75" hidden="1" customHeight="1" outlineLevel="1">
      <c r="B4" s="145"/>
      <c r="C4" s="230" t="s">
        <v>348</v>
      </c>
      <c r="D4" s="230"/>
      <c r="E4" s="147"/>
      <c r="F4" s="345">
        <v>330</v>
      </c>
      <c r="G4" s="345"/>
      <c r="H4" s="345"/>
    </row>
    <row r="5" spans="2:14" ht="15.75" hidden="1" customHeight="1" outlineLevel="1">
      <c r="B5" s="145"/>
      <c r="C5" s="230" t="s">
        <v>349</v>
      </c>
      <c r="D5" s="230"/>
      <c r="E5" s="147"/>
      <c r="F5" s="345">
        <v>218</v>
      </c>
      <c r="G5" s="345"/>
      <c r="H5" s="345"/>
    </row>
    <row r="6" spans="2:14" ht="15.75" hidden="1" customHeight="1" outlineLevel="1">
      <c r="B6" s="145"/>
      <c r="C6" s="146" t="s">
        <v>6</v>
      </c>
      <c r="D6" s="146"/>
      <c r="E6" s="147"/>
      <c r="F6" s="345">
        <v>169</v>
      </c>
      <c r="G6" s="345"/>
      <c r="H6" s="345"/>
    </row>
    <row r="7" spans="2:14" ht="15.75" hidden="1" customHeight="1" outlineLevel="1">
      <c r="B7" s="145"/>
      <c r="C7" s="146" t="s">
        <v>350</v>
      </c>
      <c r="D7" s="146"/>
      <c r="E7" s="147"/>
      <c r="F7" s="345">
        <v>78</v>
      </c>
      <c r="G7" s="345"/>
      <c r="H7" s="345"/>
    </row>
    <row r="8" spans="2:14" ht="15.75" hidden="1" customHeight="1" outlineLevel="1">
      <c r="B8" s="145"/>
      <c r="C8" s="146" t="s">
        <v>351</v>
      </c>
      <c r="D8" s="146"/>
      <c r="E8" s="147"/>
      <c r="F8" s="345">
        <v>43</v>
      </c>
      <c r="G8" s="345"/>
      <c r="H8" s="345"/>
    </row>
    <row r="9" spans="2:14" ht="15.75" hidden="1" customHeight="1" outlineLevel="1">
      <c r="B9" s="145"/>
      <c r="C9" s="146" t="s">
        <v>352</v>
      </c>
      <c r="D9" s="146"/>
      <c r="E9" s="147"/>
      <c r="F9" s="345">
        <v>63</v>
      </c>
      <c r="G9" s="345"/>
      <c r="H9" s="345"/>
    </row>
    <row r="10" spans="2:14" ht="15.75" hidden="1" customHeight="1" outlineLevel="1">
      <c r="B10" s="145"/>
      <c r="C10" s="146" t="s">
        <v>353</v>
      </c>
      <c r="D10" s="146"/>
      <c r="E10" s="147"/>
      <c r="F10" s="345">
        <v>580</v>
      </c>
      <c r="G10" s="345"/>
      <c r="H10" s="345"/>
    </row>
    <row r="11" spans="2:14" ht="15.75" hidden="1" customHeight="1" outlineLevel="1">
      <c r="B11" s="145"/>
      <c r="C11" s="146" t="s">
        <v>354</v>
      </c>
      <c r="D11" s="146"/>
      <c r="E11" s="147"/>
      <c r="F11" s="345">
        <v>4</v>
      </c>
      <c r="G11" s="345"/>
      <c r="H11" s="345"/>
    </row>
    <row r="12" spans="2:14" ht="15.75" hidden="1" customHeight="1" outlineLevel="1">
      <c r="B12" s="145"/>
      <c r="C12" s="146" t="s">
        <v>355</v>
      </c>
      <c r="D12" s="146"/>
      <c r="E12" s="147"/>
      <c r="F12" s="345">
        <v>3</v>
      </c>
      <c r="G12" s="345"/>
      <c r="H12" s="345"/>
    </row>
    <row r="13" spans="2:14" ht="15.75" hidden="1" customHeight="1" outlineLevel="1">
      <c r="B13" s="145"/>
      <c r="C13" s="146" t="s">
        <v>356</v>
      </c>
      <c r="D13" s="146"/>
      <c r="E13" s="147"/>
      <c r="F13" s="345">
        <v>15</v>
      </c>
      <c r="G13" s="345"/>
      <c r="H13" s="345"/>
    </row>
    <row r="14" spans="2:14" ht="15.75" hidden="1" customHeight="1" outlineLevel="1">
      <c r="B14" s="145"/>
      <c r="C14" s="146" t="s">
        <v>357</v>
      </c>
      <c r="D14" s="146"/>
      <c r="E14" s="147"/>
      <c r="F14" s="345">
        <v>20</v>
      </c>
      <c r="G14" s="345"/>
      <c r="H14" s="345"/>
    </row>
    <row r="15" spans="2:14" ht="15.75" hidden="1" customHeight="1" outlineLevel="1">
      <c r="B15" s="145"/>
      <c r="C15" s="146" t="s">
        <v>358</v>
      </c>
      <c r="D15" s="146"/>
      <c r="E15" s="147"/>
      <c r="F15" s="345">
        <v>60</v>
      </c>
      <c r="G15" s="345"/>
      <c r="H15" s="345"/>
    </row>
    <row r="16" spans="2:14" ht="15.75" hidden="1" customHeight="1" outlineLevel="1">
      <c r="B16" s="145"/>
      <c r="C16" s="146" t="s">
        <v>359</v>
      </c>
      <c r="D16" s="146"/>
      <c r="E16" s="147"/>
      <c r="F16" s="345">
        <v>381</v>
      </c>
      <c r="G16" s="345"/>
      <c r="H16" s="345"/>
    </row>
    <row r="17" spans="1:12" ht="15.75" hidden="1" customHeight="1" outlineLevel="1">
      <c r="B17" s="145"/>
      <c r="C17" s="146" t="s">
        <v>360</v>
      </c>
      <c r="D17" s="146"/>
      <c r="E17" s="147"/>
      <c r="F17" s="345" t="s">
        <v>17</v>
      </c>
      <c r="G17" s="345"/>
      <c r="H17" s="345"/>
    </row>
    <row r="18" spans="1:12" ht="15.75" hidden="1" customHeight="1" outlineLevel="1">
      <c r="B18" s="145"/>
      <c r="C18" s="146" t="s">
        <v>8</v>
      </c>
      <c r="D18" s="146"/>
      <c r="E18" s="147"/>
      <c r="F18" s="345" t="s">
        <v>9</v>
      </c>
      <c r="G18" s="345"/>
      <c r="H18" s="345"/>
    </row>
    <row r="19" spans="1:12" ht="15.75" hidden="1" customHeight="1" outlineLevel="1">
      <c r="B19" s="145"/>
      <c r="C19" s="146" t="s">
        <v>361</v>
      </c>
      <c r="D19" s="146"/>
      <c r="E19" s="147"/>
      <c r="F19" s="345" t="s">
        <v>18</v>
      </c>
      <c r="G19" s="345"/>
      <c r="H19" s="345"/>
    </row>
    <row r="20" spans="1:12" ht="15.75" hidden="1" customHeight="1" outlineLevel="1">
      <c r="B20" s="145"/>
      <c r="C20" s="146" t="s">
        <v>362</v>
      </c>
      <c r="D20" s="146"/>
      <c r="E20" s="147"/>
      <c r="F20" s="345" t="s">
        <v>24</v>
      </c>
      <c r="G20" s="345"/>
      <c r="H20" s="345"/>
    </row>
    <row r="21" spans="1:12" ht="15.75" hidden="1" customHeight="1" outlineLevel="1">
      <c r="B21" s="145"/>
      <c r="C21" s="146" t="s">
        <v>365</v>
      </c>
      <c r="D21" s="146"/>
      <c r="E21" s="147"/>
      <c r="F21" s="344">
        <v>99</v>
      </c>
      <c r="G21" s="344"/>
      <c r="H21" s="344"/>
    </row>
    <row r="22" spans="1:12" ht="15.75" customHeight="1" collapsed="1">
      <c r="B22" s="45"/>
      <c r="C22" s="48"/>
      <c r="D22" s="48"/>
      <c r="E22" s="43"/>
      <c r="F22" s="48"/>
      <c r="G22" s="48"/>
      <c r="H22" s="47"/>
    </row>
    <row r="23" spans="1:12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1:12" ht="15.75" customHeight="1" outlineLevel="1">
      <c r="B24" s="228">
        <v>1030</v>
      </c>
      <c r="C24" s="222" t="s">
        <v>4</v>
      </c>
      <c r="D24" s="222"/>
      <c r="E24" s="201">
        <v>2219</v>
      </c>
      <c r="F24" s="158">
        <f>E24*'Прайс-лист'!I3*(1-'Прайс-лист'!$E$3)</f>
        <v>56806.400000000001</v>
      </c>
      <c r="G24" s="228"/>
      <c r="H24" s="158">
        <f>F24</f>
        <v>56806.400000000001</v>
      </c>
    </row>
    <row r="25" spans="1:12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1:12" ht="200.25" hidden="1" customHeight="1" outlineLevel="2">
      <c r="B26" s="161"/>
      <c r="C26" s="341" t="s">
        <v>565</v>
      </c>
      <c r="D26" s="341"/>
      <c r="E26" s="341"/>
      <c r="F26" s="341"/>
      <c r="G26" s="341"/>
      <c r="H26" s="341"/>
    </row>
    <row r="27" spans="1:12" ht="15.75" customHeight="1" outlineLevel="1" collapsed="1">
      <c r="B27" s="136"/>
      <c r="C27" s="248" t="s">
        <v>368</v>
      </c>
      <c r="D27" s="15"/>
      <c r="E27" s="15"/>
      <c r="F27" s="15"/>
      <c r="G27" s="15"/>
      <c r="H27" s="15"/>
    </row>
    <row r="28" spans="1:12" ht="15.75" customHeight="1" outlineLevel="1">
      <c r="B28" s="228">
        <v>2471</v>
      </c>
      <c r="C28" s="162" t="s">
        <v>369</v>
      </c>
      <c r="D28" s="250" t="s">
        <v>610</v>
      </c>
      <c r="E28" s="201">
        <v>79</v>
      </c>
      <c r="F28" s="159">
        <f>E28*'Прайс-лист'!I3*(1-'Прайс-лист'!$E$3)</f>
        <v>2022.4</v>
      </c>
      <c r="G28" s="160">
        <v>0</v>
      </c>
      <c r="H28" s="211">
        <f>F28*G28</f>
        <v>0</v>
      </c>
      <c r="J28" s="236" t="s">
        <v>610</v>
      </c>
      <c r="K28" s="236" t="s">
        <v>610</v>
      </c>
      <c r="L28" s="236" t="s">
        <v>610</v>
      </c>
    </row>
    <row r="29" spans="1:12" ht="15.75" customHeight="1" outlineLevel="1">
      <c r="B29" s="192"/>
      <c r="C29" s="146" t="s">
        <v>461</v>
      </c>
      <c r="D29" s="279" t="s">
        <v>610</v>
      </c>
      <c r="E29" s="201">
        <v>23</v>
      </c>
      <c r="F29" s="159">
        <f>E29*'Прайс-лист'!I3*(1-'Прайс-лист'!$E$3)</f>
        <v>588.80000000000007</v>
      </c>
      <c r="G29" s="160">
        <v>0</v>
      </c>
      <c r="H29" s="211">
        <f>F29*G29</f>
        <v>0</v>
      </c>
      <c r="J29" s="237" t="s">
        <v>296</v>
      </c>
      <c r="K29" s="69" t="s">
        <v>293</v>
      </c>
      <c r="L29" s="69" t="s">
        <v>347</v>
      </c>
    </row>
    <row r="30" spans="1:12" ht="15.75" customHeight="1" outlineLevel="1">
      <c r="B30" s="228"/>
      <c r="C30" s="146" t="s">
        <v>463</v>
      </c>
      <c r="D30" s="252" t="s">
        <v>610</v>
      </c>
      <c r="E30" s="201">
        <v>1190</v>
      </c>
      <c r="F30" s="158">
        <f>E30*'Прайс-лист'!I3*(1-'Прайс-лист'!$E$3)</f>
        <v>30464</v>
      </c>
      <c r="G30" s="160">
        <v>0</v>
      </c>
      <c r="H30" s="211">
        <f>F30*G30</f>
        <v>0</v>
      </c>
      <c r="J30" s="237" t="s">
        <v>297</v>
      </c>
      <c r="K30" s="236" t="s">
        <v>290</v>
      </c>
      <c r="L30" s="237" t="s">
        <v>283</v>
      </c>
    </row>
    <row r="31" spans="1:12" ht="15.75" customHeight="1" outlineLevel="1">
      <c r="B31" s="136"/>
      <c r="C31" s="249" t="s">
        <v>376</v>
      </c>
      <c r="D31" s="174"/>
      <c r="E31" s="174"/>
      <c r="F31" s="174"/>
      <c r="G31" s="174"/>
      <c r="H31" s="174"/>
      <c r="J31" s="237" t="s">
        <v>229</v>
      </c>
      <c r="K31" s="257" t="s">
        <v>291</v>
      </c>
      <c r="L31" s="258"/>
    </row>
    <row r="32" spans="1:12" ht="15.75" customHeight="1" outlineLevel="1">
      <c r="A32" s="140"/>
      <c r="B32" s="225">
        <v>4144</v>
      </c>
      <c r="C32" s="162" t="s">
        <v>487</v>
      </c>
      <c r="D32" s="164"/>
      <c r="E32" s="201">
        <v>23</v>
      </c>
      <c r="F32" s="158">
        <f>E32*'Прайс-лист'!I3*(1-'Прайс-лист'!$E$3)</f>
        <v>588.80000000000007</v>
      </c>
      <c r="G32" s="160">
        <v>0</v>
      </c>
      <c r="H32" s="211">
        <f>F32*G32</f>
        <v>0</v>
      </c>
      <c r="J32" s="69" t="s">
        <v>298</v>
      </c>
      <c r="K32" s="258" t="s">
        <v>295</v>
      </c>
      <c r="L32" s="257"/>
    </row>
    <row r="33" spans="1:12" ht="15.75" customHeight="1" outlineLevel="1">
      <c r="A33" s="140"/>
      <c r="B33" s="225">
        <v>2401</v>
      </c>
      <c r="C33" s="162" t="s">
        <v>505</v>
      </c>
      <c r="D33" s="222"/>
      <c r="E33" s="199">
        <v>141</v>
      </c>
      <c r="F33" s="158">
        <f>E33*'Прайс-лист'!I3*(1-'Прайс-лист'!$E$3)</f>
        <v>3609.6000000000004</v>
      </c>
      <c r="G33" s="160">
        <v>0</v>
      </c>
      <c r="H33" s="211">
        <f t="shared" ref="H33:H43" si="0">F33*G33</f>
        <v>0</v>
      </c>
      <c r="J33" s="69" t="s">
        <v>206</v>
      </c>
      <c r="K33" s="259"/>
      <c r="L33" s="257"/>
    </row>
    <row r="34" spans="1:12" ht="15.75" customHeight="1" outlineLevel="1">
      <c r="A34" s="140"/>
      <c r="B34" s="225">
        <v>2347</v>
      </c>
      <c r="C34" s="246" t="s">
        <v>520</v>
      </c>
      <c r="D34" s="222"/>
      <c r="E34" s="201">
        <v>86</v>
      </c>
      <c r="F34" s="158">
        <f>E34*'Прайс-лист'!I3*(1-'Прайс-лист'!$E$3)</f>
        <v>2201.6</v>
      </c>
      <c r="G34" s="160">
        <v>0</v>
      </c>
      <c r="H34" s="211">
        <f t="shared" si="0"/>
        <v>0</v>
      </c>
      <c r="J34" s="69"/>
      <c r="K34" s="259"/>
      <c r="L34" s="69"/>
    </row>
    <row r="35" spans="1:12" ht="15.75" customHeight="1" outlineLevel="1">
      <c r="A35" s="140"/>
      <c r="B35" s="225">
        <v>2342</v>
      </c>
      <c r="C35" s="277" t="s">
        <v>518</v>
      </c>
      <c r="D35" s="222"/>
      <c r="E35" s="201">
        <v>62</v>
      </c>
      <c r="F35" s="158">
        <f>E35*'Прайс-лист'!I3*(1-'Прайс-лист'!$E$3)</f>
        <v>1587.2</v>
      </c>
      <c r="G35" s="160">
        <v>0</v>
      </c>
      <c r="H35" s="211">
        <f t="shared" si="0"/>
        <v>0</v>
      </c>
    </row>
    <row r="36" spans="1:12" ht="15.75" customHeight="1" outlineLevel="1">
      <c r="A36" s="140"/>
      <c r="B36" s="225">
        <v>2343</v>
      </c>
      <c r="C36" s="162" t="s">
        <v>519</v>
      </c>
      <c r="D36" s="222"/>
      <c r="E36" s="201">
        <v>62</v>
      </c>
      <c r="F36" s="158">
        <f>E36*'Прайс-лист'!I3*(1-'Прайс-лист'!$E$3)</f>
        <v>1587.2</v>
      </c>
      <c r="G36" s="160">
        <v>0</v>
      </c>
      <c r="H36" s="211">
        <f t="shared" si="0"/>
        <v>0</v>
      </c>
    </row>
    <row r="37" spans="1:12" ht="15.75" customHeight="1" outlineLevel="1">
      <c r="A37" s="140"/>
      <c r="B37" s="225">
        <v>2420</v>
      </c>
      <c r="C37" s="162" t="s">
        <v>493</v>
      </c>
      <c r="D37" s="222"/>
      <c r="E37" s="201">
        <v>420</v>
      </c>
      <c r="F37" s="158">
        <f>E37*'Прайс-лист'!I3*(1-'Прайс-лист'!$E$3)</f>
        <v>10752</v>
      </c>
      <c r="G37" s="160">
        <v>0</v>
      </c>
      <c r="H37" s="211">
        <f>F37*G37</f>
        <v>0</v>
      </c>
    </row>
    <row r="38" spans="1:12" ht="15.75" customHeight="1" outlineLevel="1">
      <c r="A38" s="140"/>
      <c r="B38" s="225">
        <v>2907</v>
      </c>
      <c r="C38" s="246" t="s">
        <v>394</v>
      </c>
      <c r="D38" s="222"/>
      <c r="E38" s="201">
        <v>108</v>
      </c>
      <c r="F38" s="158">
        <f>E38*'Прайс-лист'!I3*(1-'Прайс-лист'!$E$3)</f>
        <v>2764.8</v>
      </c>
      <c r="G38" s="160">
        <v>0</v>
      </c>
      <c r="H38" s="211">
        <f t="shared" si="0"/>
        <v>0</v>
      </c>
    </row>
    <row r="39" spans="1:12" ht="15.75" customHeight="1" outlineLevel="1">
      <c r="A39" s="140"/>
      <c r="B39" s="225">
        <v>2908</v>
      </c>
      <c r="C39" s="246" t="s">
        <v>434</v>
      </c>
      <c r="D39" s="222"/>
      <c r="E39" s="201">
        <v>130</v>
      </c>
      <c r="F39" s="158">
        <f>E39*'Прайс-лист'!I3*(1-'Прайс-лист'!$E$3)</f>
        <v>3328</v>
      </c>
      <c r="G39" s="160">
        <v>0</v>
      </c>
      <c r="H39" s="211">
        <f t="shared" si="0"/>
        <v>0</v>
      </c>
    </row>
    <row r="40" spans="1:12" ht="15.75" customHeight="1" outlineLevel="1">
      <c r="A40" s="140"/>
      <c r="B40" s="225">
        <v>2805</v>
      </c>
      <c r="C40" s="246" t="s">
        <v>395</v>
      </c>
      <c r="D40" s="222"/>
      <c r="E40" s="201">
        <v>177</v>
      </c>
      <c r="F40" s="158">
        <f>E40*'Прайс-лист'!I3*(1-'Прайс-лист'!$E$3)</f>
        <v>4531.2</v>
      </c>
      <c r="G40" s="160">
        <v>0</v>
      </c>
      <c r="H40" s="211">
        <f t="shared" si="0"/>
        <v>0</v>
      </c>
    </row>
    <row r="41" spans="1:12" ht="15.75" customHeight="1" outlineLevel="1">
      <c r="A41" s="140"/>
      <c r="B41" s="225">
        <v>280501</v>
      </c>
      <c r="C41" s="146" t="s">
        <v>494</v>
      </c>
      <c r="D41" s="221"/>
      <c r="E41" s="201">
        <v>177</v>
      </c>
      <c r="F41" s="158">
        <f>E41*'Прайс-лист'!I3*(1-'Прайс-лист'!$E$3)</f>
        <v>4531.2</v>
      </c>
      <c r="G41" s="160">
        <v>0</v>
      </c>
      <c r="H41" s="211">
        <f t="shared" si="0"/>
        <v>0</v>
      </c>
    </row>
    <row r="42" spans="1:12" ht="15.75" customHeight="1" outlineLevel="1">
      <c r="A42" s="140"/>
      <c r="B42" s="225">
        <v>2390</v>
      </c>
      <c r="C42" s="162" t="s">
        <v>508</v>
      </c>
      <c r="D42" s="222"/>
      <c r="E42" s="201">
        <v>401</v>
      </c>
      <c r="F42" s="158">
        <f>E42*'Прайс-лист'!I3*(1-'Прайс-лист'!$E$3)</f>
        <v>10265.6</v>
      </c>
      <c r="G42" s="160">
        <v>0</v>
      </c>
      <c r="H42" s="211">
        <f t="shared" si="0"/>
        <v>0</v>
      </c>
    </row>
    <row r="43" spans="1:12" ht="15.75" customHeight="1" outlineLevel="1">
      <c r="A43" s="140"/>
      <c r="B43" s="225">
        <v>2395</v>
      </c>
      <c r="C43" s="162" t="s">
        <v>509</v>
      </c>
      <c r="D43" s="222"/>
      <c r="E43" s="201">
        <v>564</v>
      </c>
      <c r="F43" s="158">
        <f>E43*'Прайс-лист'!I3*(1-'Прайс-лист'!$E$3)</f>
        <v>14438.400000000001</v>
      </c>
      <c r="G43" s="160">
        <v>0</v>
      </c>
      <c r="H43" s="211">
        <f t="shared" si="0"/>
        <v>0</v>
      </c>
    </row>
    <row r="44" spans="1:12" ht="15.75" customHeight="1" outlineLevel="1">
      <c r="C44" s="12"/>
      <c r="D44" s="12"/>
      <c r="E44" s="78"/>
      <c r="F44" s="13"/>
      <c r="G44" s="15" t="s">
        <v>417</v>
      </c>
      <c r="H44" s="79">
        <f>SUM(H24:H43)</f>
        <v>56806.400000000001</v>
      </c>
    </row>
  </sheetData>
  <mergeCells count="22"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1:H21"/>
    <mergeCell ref="M2:N2"/>
    <mergeCell ref="B2:H2"/>
    <mergeCell ref="B3:H3"/>
    <mergeCell ref="F19:H19"/>
    <mergeCell ref="F20:H20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A2:N44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 outlineLevelCol="1"/>
  <cols>
    <col min="1" max="1" width="3.7109375" style="280" customWidth="1"/>
    <col min="2" max="2" width="12.7109375" style="280" customWidth="1"/>
    <col min="3" max="3" width="80.7109375" style="280" customWidth="1"/>
    <col min="4" max="4" width="25.7109375" style="280" customWidth="1"/>
    <col min="5" max="5" width="10.7109375" style="281" hidden="1" customWidth="1"/>
    <col min="6" max="6" width="15.7109375" style="282" customWidth="1"/>
    <col min="7" max="7" width="10.7109375" style="280" customWidth="1"/>
    <col min="8" max="8" width="15.7109375" style="280" customWidth="1"/>
    <col min="9" max="9" width="9.140625" style="280"/>
    <col min="10" max="12" width="15.7109375" style="280" hidden="1" customWidth="1" outlineLevel="1"/>
    <col min="13" max="13" width="9.140625" style="280" collapsed="1"/>
    <col min="14" max="16384" width="9.140625" style="280"/>
  </cols>
  <sheetData>
    <row r="2" spans="2:14" ht="15.75" customHeight="1">
      <c r="B2" s="349" t="s">
        <v>16</v>
      </c>
      <c r="C2" s="349"/>
      <c r="D2" s="349"/>
      <c r="E2" s="349"/>
      <c r="F2" s="349"/>
      <c r="G2" s="349"/>
      <c r="H2" s="349"/>
      <c r="M2" s="338" t="s">
        <v>268</v>
      </c>
      <c r="N2" s="338"/>
    </row>
    <row r="3" spans="2:14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4" ht="15.75" hidden="1" customHeight="1" outlineLevel="1">
      <c r="B4" s="145"/>
      <c r="C4" s="230" t="s">
        <v>348</v>
      </c>
      <c r="D4" s="230"/>
      <c r="E4" s="147"/>
      <c r="F4" s="348">
        <v>300</v>
      </c>
      <c r="G4" s="348"/>
      <c r="H4" s="348"/>
    </row>
    <row r="5" spans="2:14" ht="15.75" hidden="1" customHeight="1" outlineLevel="1">
      <c r="B5" s="145"/>
      <c r="C5" s="146" t="s">
        <v>349</v>
      </c>
      <c r="D5" s="146"/>
      <c r="E5" s="147"/>
      <c r="F5" s="348">
        <v>200</v>
      </c>
      <c r="G5" s="348"/>
      <c r="H5" s="348"/>
    </row>
    <row r="6" spans="2:14" ht="15.75" hidden="1" customHeight="1" outlineLevel="1">
      <c r="B6" s="145"/>
      <c r="C6" s="146" t="s">
        <v>6</v>
      </c>
      <c r="D6" s="146"/>
      <c r="E6" s="147"/>
      <c r="F6" s="348">
        <v>167</v>
      </c>
      <c r="G6" s="348"/>
      <c r="H6" s="348"/>
    </row>
    <row r="7" spans="2:14" ht="15.75" hidden="1" customHeight="1" outlineLevel="1">
      <c r="B7" s="145"/>
      <c r="C7" s="146" t="s">
        <v>350</v>
      </c>
      <c r="D7" s="146"/>
      <c r="E7" s="147"/>
      <c r="F7" s="348">
        <v>78</v>
      </c>
      <c r="G7" s="348"/>
      <c r="H7" s="348"/>
    </row>
    <row r="8" spans="2:14" ht="15.75" hidden="1" customHeight="1" outlineLevel="1">
      <c r="B8" s="145"/>
      <c r="C8" s="146" t="s">
        <v>351</v>
      </c>
      <c r="D8" s="146"/>
      <c r="E8" s="147"/>
      <c r="F8" s="348">
        <v>43</v>
      </c>
      <c r="G8" s="348"/>
      <c r="H8" s="348"/>
    </row>
    <row r="9" spans="2:14" ht="15.75" hidden="1" customHeight="1" outlineLevel="1">
      <c r="B9" s="145"/>
      <c r="C9" s="146" t="s">
        <v>352</v>
      </c>
      <c r="D9" s="146"/>
      <c r="E9" s="147"/>
      <c r="F9" s="348">
        <v>56</v>
      </c>
      <c r="G9" s="348"/>
      <c r="H9" s="348"/>
    </row>
    <row r="10" spans="2:14" ht="15.75" hidden="1" customHeight="1" outlineLevel="1">
      <c r="B10" s="145"/>
      <c r="C10" s="146" t="s">
        <v>353</v>
      </c>
      <c r="D10" s="146"/>
      <c r="E10" s="147"/>
      <c r="F10" s="348">
        <v>520</v>
      </c>
      <c r="G10" s="348"/>
      <c r="H10" s="348"/>
    </row>
    <row r="11" spans="2:14" ht="15.75" hidden="1" customHeight="1" outlineLevel="1">
      <c r="B11" s="145"/>
      <c r="C11" s="146" t="s">
        <v>354</v>
      </c>
      <c r="D11" s="146"/>
      <c r="E11" s="147"/>
      <c r="F11" s="348">
        <v>4</v>
      </c>
      <c r="G11" s="348"/>
      <c r="H11" s="348"/>
    </row>
    <row r="12" spans="2:14" ht="15.75" hidden="1" customHeight="1" outlineLevel="1">
      <c r="B12" s="145"/>
      <c r="C12" s="146" t="s">
        <v>355</v>
      </c>
      <c r="D12" s="146"/>
      <c r="E12" s="147"/>
      <c r="F12" s="348">
        <v>3</v>
      </c>
      <c r="G12" s="348"/>
      <c r="H12" s="348"/>
    </row>
    <row r="13" spans="2:14" ht="15.75" hidden="1" customHeight="1" outlineLevel="1">
      <c r="B13" s="145"/>
      <c r="C13" s="146" t="s">
        <v>356</v>
      </c>
      <c r="D13" s="146"/>
      <c r="E13" s="147"/>
      <c r="F13" s="348">
        <v>10</v>
      </c>
      <c r="G13" s="348"/>
      <c r="H13" s="348"/>
    </row>
    <row r="14" spans="2:14" ht="15.75" hidden="1" customHeight="1" outlineLevel="1">
      <c r="B14" s="145"/>
      <c r="C14" s="146" t="s">
        <v>357</v>
      </c>
      <c r="D14" s="146"/>
      <c r="E14" s="147"/>
      <c r="F14" s="348">
        <v>20</v>
      </c>
      <c r="G14" s="348"/>
      <c r="H14" s="348"/>
    </row>
    <row r="15" spans="2:14" ht="15.75" hidden="1" customHeight="1" outlineLevel="1">
      <c r="B15" s="145"/>
      <c r="C15" s="146" t="s">
        <v>358</v>
      </c>
      <c r="D15" s="146"/>
      <c r="E15" s="147"/>
      <c r="F15" s="348">
        <v>50</v>
      </c>
      <c r="G15" s="348"/>
      <c r="H15" s="348"/>
    </row>
    <row r="16" spans="2:14" ht="15.75" hidden="1" customHeight="1" outlineLevel="1">
      <c r="B16" s="145"/>
      <c r="C16" s="146" t="s">
        <v>359</v>
      </c>
      <c r="D16" s="146"/>
      <c r="E16" s="147"/>
      <c r="F16" s="348">
        <v>381</v>
      </c>
      <c r="G16" s="348"/>
      <c r="H16" s="348"/>
    </row>
    <row r="17" spans="1:12" ht="15.75" hidden="1" customHeight="1" outlineLevel="1">
      <c r="B17" s="145"/>
      <c r="C17" s="146" t="s">
        <v>360</v>
      </c>
      <c r="D17" s="146"/>
      <c r="E17" s="147"/>
      <c r="F17" s="348" t="s">
        <v>17</v>
      </c>
      <c r="G17" s="348"/>
      <c r="H17" s="348"/>
    </row>
    <row r="18" spans="1:12" ht="15.75" hidden="1" customHeight="1" outlineLevel="1">
      <c r="B18" s="145"/>
      <c r="C18" s="146" t="s">
        <v>8</v>
      </c>
      <c r="D18" s="146"/>
      <c r="E18" s="147"/>
      <c r="F18" s="348" t="s">
        <v>9</v>
      </c>
      <c r="G18" s="348"/>
      <c r="H18" s="348"/>
    </row>
    <row r="19" spans="1:12" ht="15.75" hidden="1" customHeight="1" outlineLevel="1">
      <c r="B19" s="145"/>
      <c r="C19" s="146" t="s">
        <v>361</v>
      </c>
      <c r="D19" s="146"/>
      <c r="E19" s="147"/>
      <c r="F19" s="348" t="s">
        <v>18</v>
      </c>
      <c r="G19" s="348"/>
      <c r="H19" s="348"/>
    </row>
    <row r="20" spans="1:12" ht="15.75" hidden="1" customHeight="1" outlineLevel="1">
      <c r="B20" s="145"/>
      <c r="C20" s="146" t="s">
        <v>362</v>
      </c>
      <c r="D20" s="146"/>
      <c r="E20" s="147"/>
      <c r="F20" s="348" t="s">
        <v>19</v>
      </c>
      <c r="G20" s="348"/>
      <c r="H20" s="348"/>
    </row>
    <row r="21" spans="1:12" ht="15.75" hidden="1" customHeight="1" outlineLevel="1">
      <c r="B21" s="145"/>
      <c r="C21" s="146" t="s">
        <v>365</v>
      </c>
      <c r="D21" s="146"/>
      <c r="E21" s="147"/>
      <c r="F21" s="337">
        <v>91</v>
      </c>
      <c r="G21" s="337"/>
      <c r="H21" s="337"/>
    </row>
    <row r="22" spans="1:12" ht="15.75" customHeight="1" collapsed="1">
      <c r="B22" s="45"/>
      <c r="C22" s="46"/>
      <c r="D22" s="46"/>
      <c r="E22" s="43"/>
      <c r="F22" s="107"/>
      <c r="G22" s="46"/>
      <c r="H22" s="47"/>
    </row>
    <row r="23" spans="1:12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1:12" ht="15.75" customHeight="1" outlineLevel="1">
      <c r="B24" s="192">
        <v>1020</v>
      </c>
      <c r="C24" s="164" t="s">
        <v>4</v>
      </c>
      <c r="D24" s="164"/>
      <c r="E24" s="201">
        <v>2060</v>
      </c>
      <c r="F24" s="158">
        <f>E24*'Прайс-лист'!I3*(1-'Прайс-лист'!$E$3)</f>
        <v>52736</v>
      </c>
      <c r="G24" s="192"/>
      <c r="H24" s="159">
        <f>F24</f>
        <v>52736</v>
      </c>
    </row>
    <row r="25" spans="1:12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1:12" ht="201.75" hidden="1" customHeight="1" outlineLevel="2">
      <c r="B26" s="161"/>
      <c r="C26" s="341" t="s">
        <v>565</v>
      </c>
      <c r="D26" s="341"/>
      <c r="E26" s="341"/>
      <c r="F26" s="341"/>
      <c r="G26" s="341"/>
      <c r="H26" s="341"/>
    </row>
    <row r="27" spans="1:12" ht="15.75" customHeight="1" outlineLevel="1" collapsed="1">
      <c r="B27" s="136"/>
      <c r="C27" s="248" t="s">
        <v>368</v>
      </c>
      <c r="D27" s="15"/>
      <c r="E27" s="15"/>
      <c r="F27" s="15"/>
      <c r="G27" s="15"/>
      <c r="H27" s="15"/>
    </row>
    <row r="28" spans="1:12" ht="15.75" customHeight="1" outlineLevel="1">
      <c r="B28" s="192">
        <v>2471</v>
      </c>
      <c r="C28" s="162" t="s">
        <v>369</v>
      </c>
      <c r="D28" s="250" t="s">
        <v>610</v>
      </c>
      <c r="E28" s="201">
        <v>79</v>
      </c>
      <c r="F28" s="158">
        <f>E28*'Прайс-лист'!I3*(1-'Прайс-лист'!$E$3)</f>
        <v>2022.4</v>
      </c>
      <c r="G28" s="212">
        <v>0</v>
      </c>
      <c r="H28" s="159">
        <f>F28*G28</f>
        <v>0</v>
      </c>
      <c r="J28" s="236" t="s">
        <v>610</v>
      </c>
      <c r="K28" s="236" t="s">
        <v>610</v>
      </c>
      <c r="L28" s="236" t="s">
        <v>610</v>
      </c>
    </row>
    <row r="29" spans="1:12" ht="15.75" customHeight="1" outlineLevel="1">
      <c r="B29" s="192"/>
      <c r="C29" s="146" t="s">
        <v>461</v>
      </c>
      <c r="D29" s="279" t="s">
        <v>610</v>
      </c>
      <c r="E29" s="201">
        <v>23</v>
      </c>
      <c r="F29" s="158">
        <f>E29*'Прайс-лист'!I3*(1-'Прайс-лист'!$E$3)</f>
        <v>588.80000000000007</v>
      </c>
      <c r="G29" s="212">
        <v>0</v>
      </c>
      <c r="H29" s="159">
        <f>F29*G29</f>
        <v>0</v>
      </c>
      <c r="J29" s="237" t="s">
        <v>296</v>
      </c>
      <c r="K29" s="69" t="s">
        <v>293</v>
      </c>
      <c r="L29" s="69" t="s">
        <v>347</v>
      </c>
    </row>
    <row r="30" spans="1:12" ht="15.75" customHeight="1" outlineLevel="1">
      <c r="B30" s="192"/>
      <c r="C30" s="146" t="s">
        <v>463</v>
      </c>
      <c r="D30" s="252" t="s">
        <v>610</v>
      </c>
      <c r="E30" s="201">
        <v>1042</v>
      </c>
      <c r="F30" s="158">
        <f>E30*'Прайс-лист'!I3*(1-'Прайс-лист'!$E$3)</f>
        <v>26675.200000000001</v>
      </c>
      <c r="G30" s="212">
        <v>0</v>
      </c>
      <c r="H30" s="159">
        <f>F30*G30</f>
        <v>0</v>
      </c>
      <c r="J30" s="237" t="s">
        <v>297</v>
      </c>
      <c r="K30" s="236" t="s">
        <v>290</v>
      </c>
      <c r="L30" s="237" t="s">
        <v>283</v>
      </c>
    </row>
    <row r="31" spans="1:12" ht="15.75" customHeight="1" outlineLevel="1">
      <c r="B31" s="136"/>
      <c r="C31" s="249" t="s">
        <v>376</v>
      </c>
      <c r="D31" s="174"/>
      <c r="E31" s="174"/>
      <c r="F31" s="174"/>
      <c r="G31" s="174"/>
      <c r="H31" s="174"/>
      <c r="J31" s="237" t="s">
        <v>229</v>
      </c>
      <c r="K31" s="257" t="s">
        <v>291</v>
      </c>
      <c r="L31" s="258"/>
    </row>
    <row r="32" spans="1:12" ht="15.75" customHeight="1" outlineLevel="1">
      <c r="A32" s="140"/>
      <c r="B32" s="176">
        <v>4144</v>
      </c>
      <c r="C32" s="162" t="s">
        <v>487</v>
      </c>
      <c r="D32" s="164"/>
      <c r="E32" s="201">
        <v>23</v>
      </c>
      <c r="F32" s="158">
        <f>E32*'Прайс-лист'!I3*(1-'Прайс-лист'!$E$3)</f>
        <v>588.80000000000007</v>
      </c>
      <c r="G32" s="212">
        <v>0</v>
      </c>
      <c r="H32" s="159">
        <f>F32*G32</f>
        <v>0</v>
      </c>
      <c r="J32" s="69" t="s">
        <v>298</v>
      </c>
      <c r="K32" s="258" t="s">
        <v>295</v>
      </c>
      <c r="L32" s="257"/>
    </row>
    <row r="33" spans="1:12" ht="15.75" customHeight="1" outlineLevel="1">
      <c r="A33" s="140"/>
      <c r="B33" s="176">
        <v>2401</v>
      </c>
      <c r="C33" s="162" t="s">
        <v>505</v>
      </c>
      <c r="D33" s="164"/>
      <c r="E33" s="199">
        <v>141</v>
      </c>
      <c r="F33" s="158">
        <f>E33*'Прайс-лист'!I3*(1-'Прайс-лист'!$E$3)</f>
        <v>3609.6000000000004</v>
      </c>
      <c r="G33" s="212">
        <v>0</v>
      </c>
      <c r="H33" s="159">
        <f t="shared" ref="H33:H43" si="0">F33*G33</f>
        <v>0</v>
      </c>
      <c r="J33" s="69" t="s">
        <v>206</v>
      </c>
      <c r="K33" s="259"/>
      <c r="L33" s="257"/>
    </row>
    <row r="34" spans="1:12" ht="15.75" customHeight="1" outlineLevel="1">
      <c r="A34" s="140"/>
      <c r="B34" s="176">
        <v>2347</v>
      </c>
      <c r="C34" s="246" t="s">
        <v>520</v>
      </c>
      <c r="D34" s="164"/>
      <c r="E34" s="201">
        <v>86</v>
      </c>
      <c r="F34" s="158">
        <f>E34*'Прайс-лист'!I3*(1-'Прайс-лист'!$E$3)</f>
        <v>2201.6</v>
      </c>
      <c r="G34" s="212">
        <v>0</v>
      </c>
      <c r="H34" s="159">
        <f t="shared" si="0"/>
        <v>0</v>
      </c>
      <c r="J34" s="69"/>
      <c r="K34" s="69"/>
      <c r="L34" s="69"/>
    </row>
    <row r="35" spans="1:12" ht="15.75" customHeight="1" outlineLevel="1">
      <c r="A35" s="140"/>
      <c r="B35" s="176">
        <v>2342</v>
      </c>
      <c r="C35" s="277" t="s">
        <v>518</v>
      </c>
      <c r="D35" s="164"/>
      <c r="E35" s="201">
        <v>62</v>
      </c>
      <c r="F35" s="158">
        <f>E35*'Прайс-лист'!I3*(1-'Прайс-лист'!$E$3)</f>
        <v>1587.2</v>
      </c>
      <c r="G35" s="212">
        <v>0</v>
      </c>
      <c r="H35" s="159">
        <f t="shared" si="0"/>
        <v>0</v>
      </c>
    </row>
    <row r="36" spans="1:12" ht="15.75" customHeight="1" outlineLevel="1">
      <c r="A36" s="140"/>
      <c r="B36" s="176">
        <v>2343</v>
      </c>
      <c r="C36" s="162" t="s">
        <v>519</v>
      </c>
      <c r="D36" s="164"/>
      <c r="E36" s="201">
        <v>62</v>
      </c>
      <c r="F36" s="158">
        <f>E36*'Прайс-лист'!I3*(1-'Прайс-лист'!$E$3)</f>
        <v>1587.2</v>
      </c>
      <c r="G36" s="212">
        <v>0</v>
      </c>
      <c r="H36" s="159">
        <f t="shared" si="0"/>
        <v>0</v>
      </c>
    </row>
    <row r="37" spans="1:12" ht="15.75" customHeight="1" outlineLevel="1">
      <c r="A37" s="140"/>
      <c r="B37" s="176">
        <v>2420</v>
      </c>
      <c r="C37" s="162" t="s">
        <v>493</v>
      </c>
      <c r="D37" s="164"/>
      <c r="E37" s="201">
        <v>420</v>
      </c>
      <c r="F37" s="158">
        <f>E37*'Прайс-лист'!I3*(1-'Прайс-лист'!$E$3)</f>
        <v>10752</v>
      </c>
      <c r="G37" s="212">
        <v>0</v>
      </c>
      <c r="H37" s="159">
        <f>F37*G37</f>
        <v>0</v>
      </c>
    </row>
    <row r="38" spans="1:12" ht="15.75" customHeight="1" outlineLevel="1">
      <c r="A38" s="140"/>
      <c r="B38" s="176">
        <v>2905</v>
      </c>
      <c r="C38" s="246" t="s">
        <v>394</v>
      </c>
      <c r="D38" s="164"/>
      <c r="E38" s="201">
        <v>95</v>
      </c>
      <c r="F38" s="158">
        <f>E38*'Прайс-лист'!I3*(1-'Прайс-лист'!$E$3)</f>
        <v>2432</v>
      </c>
      <c r="G38" s="212">
        <v>0</v>
      </c>
      <c r="H38" s="159">
        <f t="shared" si="0"/>
        <v>0</v>
      </c>
    </row>
    <row r="39" spans="1:12" ht="15.75" customHeight="1" outlineLevel="1">
      <c r="A39" s="140"/>
      <c r="B39" s="176">
        <v>2906</v>
      </c>
      <c r="C39" s="246" t="s">
        <v>434</v>
      </c>
      <c r="D39" s="164"/>
      <c r="E39" s="201">
        <v>120</v>
      </c>
      <c r="F39" s="158">
        <f>E39*'Прайс-лист'!I3*(1-'Прайс-лист'!$E$3)</f>
        <v>3072</v>
      </c>
      <c r="G39" s="212">
        <v>0</v>
      </c>
      <c r="H39" s="159">
        <f t="shared" si="0"/>
        <v>0</v>
      </c>
    </row>
    <row r="40" spans="1:12" ht="15.75" customHeight="1" outlineLevel="1">
      <c r="A40" s="140"/>
      <c r="B40" s="176">
        <v>2803</v>
      </c>
      <c r="C40" s="246" t="s">
        <v>395</v>
      </c>
      <c r="D40" s="164"/>
      <c r="E40" s="201">
        <v>165</v>
      </c>
      <c r="F40" s="158">
        <f>E40*'Прайс-лист'!I3*(1-'Прайс-лист'!$E$3)</f>
        <v>4224</v>
      </c>
      <c r="G40" s="212">
        <v>0</v>
      </c>
      <c r="H40" s="159">
        <f t="shared" si="0"/>
        <v>0</v>
      </c>
    </row>
    <row r="41" spans="1:12" ht="15.75" customHeight="1" outlineLevel="1">
      <c r="A41" s="140"/>
      <c r="B41" s="176">
        <v>280301</v>
      </c>
      <c r="C41" s="146" t="s">
        <v>494</v>
      </c>
      <c r="D41" s="221"/>
      <c r="E41" s="201">
        <v>165</v>
      </c>
      <c r="F41" s="158">
        <f>E41*'Прайс-лист'!I3*(1-'Прайс-лист'!$E$3)</f>
        <v>4224</v>
      </c>
      <c r="G41" s="212">
        <v>0</v>
      </c>
      <c r="H41" s="159">
        <f t="shared" si="0"/>
        <v>0</v>
      </c>
    </row>
    <row r="42" spans="1:12" ht="15.75" customHeight="1" outlineLevel="1">
      <c r="A42" s="140"/>
      <c r="B42" s="176">
        <v>2390</v>
      </c>
      <c r="C42" s="162" t="s">
        <v>508</v>
      </c>
      <c r="D42" s="164"/>
      <c r="E42" s="201">
        <v>401</v>
      </c>
      <c r="F42" s="158">
        <f>E42*'Прайс-лист'!I3*(1-'Прайс-лист'!$E$3)</f>
        <v>10265.6</v>
      </c>
      <c r="G42" s="212">
        <v>0</v>
      </c>
      <c r="H42" s="159">
        <f t="shared" si="0"/>
        <v>0</v>
      </c>
    </row>
    <row r="43" spans="1:12" ht="15.75" customHeight="1" outlineLevel="1">
      <c r="A43" s="140"/>
      <c r="B43" s="176">
        <v>2395</v>
      </c>
      <c r="C43" s="162" t="s">
        <v>509</v>
      </c>
      <c r="D43" s="164"/>
      <c r="E43" s="201">
        <v>564</v>
      </c>
      <c r="F43" s="158">
        <f>E43*'Прайс-лист'!I3*(1-'Прайс-лист'!$E$3)</f>
        <v>14438.400000000001</v>
      </c>
      <c r="G43" s="212">
        <v>0</v>
      </c>
      <c r="H43" s="159">
        <f t="shared" si="0"/>
        <v>0</v>
      </c>
    </row>
    <row r="44" spans="1:12" ht="15.75" customHeight="1" outlineLevel="1">
      <c r="B44" s="11"/>
      <c r="C44" s="10"/>
      <c r="D44" s="10"/>
      <c r="E44" s="77"/>
      <c r="F44" s="108"/>
      <c r="G44" s="15" t="s">
        <v>417</v>
      </c>
      <c r="H44" s="76">
        <f>SUM(H24:H43)</f>
        <v>52736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M2:N2"/>
    <mergeCell ref="B2:H2"/>
    <mergeCell ref="B3:H3"/>
  </mergeCells>
  <dataValidations count="3"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8">
      <formula1>$J$28:$J$33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A2:N61"/>
  <sheetViews>
    <sheetView showGridLines="0" zoomScaleNormal="100" workbookViewId="0">
      <pane ySplit="2" topLeftCell="A3" activePane="bottomLeft" state="frozen"/>
      <selection pane="bottomLeft" activeCell="D47" sqref="D47"/>
    </sheetView>
  </sheetViews>
  <sheetFormatPr defaultRowHeight="15.75" customHeight="1" outlineLevelRow="2" outlineLevelCol="1"/>
  <cols>
    <col min="1" max="1" width="3.7109375" style="275" customWidth="1"/>
    <col min="2" max="2" width="12.7109375" style="275" customWidth="1"/>
    <col min="3" max="3" width="80.7109375" style="275" customWidth="1"/>
    <col min="4" max="4" width="25.7109375" style="275" customWidth="1"/>
    <col min="5" max="5" width="10" style="14" hidden="1" customWidth="1"/>
    <col min="6" max="6" width="15.7109375" style="14" customWidth="1"/>
    <col min="7" max="7" width="10.7109375" style="275" customWidth="1"/>
    <col min="8" max="8" width="15.7109375" style="14" customWidth="1"/>
    <col min="9" max="9" width="9.140625" style="275"/>
    <col min="10" max="12" width="15.7109375" style="275" hidden="1" customWidth="1" outlineLevel="1"/>
    <col min="13" max="13" width="9.140625" style="275" collapsed="1"/>
    <col min="14" max="16384" width="9.140625" style="275"/>
  </cols>
  <sheetData>
    <row r="2" spans="2:14" ht="15.75" customHeight="1">
      <c r="B2" s="349" t="s">
        <v>3</v>
      </c>
      <c r="C2" s="349"/>
      <c r="D2" s="349"/>
      <c r="E2" s="349"/>
      <c r="F2" s="349"/>
      <c r="G2" s="349"/>
      <c r="H2" s="349"/>
      <c r="M2" s="338" t="s">
        <v>268</v>
      </c>
      <c r="N2" s="338"/>
    </row>
    <row r="3" spans="2:14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4" ht="15.75" hidden="1" customHeight="1" outlineLevel="1">
      <c r="B4" s="213"/>
      <c r="C4" s="146" t="s">
        <v>348</v>
      </c>
      <c r="D4" s="146"/>
      <c r="E4" s="147"/>
      <c r="F4" s="348">
        <v>275</v>
      </c>
      <c r="G4" s="348"/>
      <c r="H4" s="348"/>
    </row>
    <row r="5" spans="2:14" ht="15.75" hidden="1" customHeight="1" outlineLevel="1">
      <c r="B5" s="213"/>
      <c r="C5" s="146" t="s">
        <v>349</v>
      </c>
      <c r="D5" s="146"/>
      <c r="E5" s="147"/>
      <c r="F5" s="348">
        <v>182</v>
      </c>
      <c r="G5" s="348"/>
      <c r="H5" s="348"/>
    </row>
    <row r="6" spans="2:14" ht="15.75" hidden="1" customHeight="1" outlineLevel="1">
      <c r="B6" s="213"/>
      <c r="C6" s="146" t="s">
        <v>6</v>
      </c>
      <c r="D6" s="146"/>
      <c r="E6" s="147"/>
      <c r="F6" s="348">
        <v>155</v>
      </c>
      <c r="G6" s="348"/>
      <c r="H6" s="348"/>
    </row>
    <row r="7" spans="2:14" ht="15.75" hidden="1" customHeight="1" outlineLevel="1">
      <c r="B7" s="213"/>
      <c r="C7" s="146" t="s">
        <v>350</v>
      </c>
      <c r="D7" s="146"/>
      <c r="E7" s="147"/>
      <c r="F7" s="348">
        <v>70</v>
      </c>
      <c r="G7" s="348"/>
      <c r="H7" s="348"/>
    </row>
    <row r="8" spans="2:14" ht="15.75" hidden="1" customHeight="1" outlineLevel="1">
      <c r="B8" s="213"/>
      <c r="C8" s="146" t="s">
        <v>351</v>
      </c>
      <c r="D8" s="146"/>
      <c r="E8" s="147"/>
      <c r="F8" s="348">
        <v>40</v>
      </c>
      <c r="G8" s="348"/>
      <c r="H8" s="348"/>
    </row>
    <row r="9" spans="2:14" ht="15.75" hidden="1" customHeight="1" outlineLevel="1">
      <c r="B9" s="213"/>
      <c r="C9" s="146" t="s">
        <v>352</v>
      </c>
      <c r="D9" s="146"/>
      <c r="E9" s="147"/>
      <c r="F9" s="348">
        <v>53</v>
      </c>
      <c r="G9" s="348"/>
      <c r="H9" s="348"/>
    </row>
    <row r="10" spans="2:14" ht="15.75" hidden="1" customHeight="1" outlineLevel="1">
      <c r="B10" s="213"/>
      <c r="C10" s="146" t="s">
        <v>353</v>
      </c>
      <c r="D10" s="146"/>
      <c r="E10" s="147"/>
      <c r="F10" s="348">
        <v>440</v>
      </c>
      <c r="G10" s="348"/>
      <c r="H10" s="348"/>
    </row>
    <row r="11" spans="2:14" ht="15.75" hidden="1" customHeight="1" outlineLevel="1">
      <c r="B11" s="213"/>
      <c r="C11" s="146" t="s">
        <v>354</v>
      </c>
      <c r="D11" s="146"/>
      <c r="E11" s="147"/>
      <c r="F11" s="348">
        <v>3</v>
      </c>
      <c r="G11" s="348"/>
      <c r="H11" s="348"/>
    </row>
    <row r="12" spans="2:14" ht="15.75" hidden="1" customHeight="1" outlineLevel="1">
      <c r="B12" s="213"/>
      <c r="C12" s="146" t="s">
        <v>355</v>
      </c>
      <c r="D12" s="146"/>
      <c r="E12" s="147"/>
      <c r="F12" s="348">
        <v>3</v>
      </c>
      <c r="G12" s="348"/>
      <c r="H12" s="348"/>
    </row>
    <row r="13" spans="2:14" ht="15.75" hidden="1" customHeight="1" outlineLevel="1">
      <c r="B13" s="213"/>
      <c r="C13" s="146" t="s">
        <v>356</v>
      </c>
      <c r="D13" s="146"/>
      <c r="E13" s="147"/>
      <c r="F13" s="348">
        <v>6</v>
      </c>
      <c r="G13" s="348"/>
      <c r="H13" s="348"/>
    </row>
    <row r="14" spans="2:14" ht="15.75" hidden="1" customHeight="1" outlineLevel="1">
      <c r="B14" s="213"/>
      <c r="C14" s="146" t="s">
        <v>357</v>
      </c>
      <c r="D14" s="146"/>
      <c r="E14" s="147"/>
      <c r="F14" s="348">
        <v>10</v>
      </c>
      <c r="G14" s="348"/>
      <c r="H14" s="348"/>
    </row>
    <row r="15" spans="2:14" ht="15.75" hidden="1" customHeight="1" outlineLevel="1">
      <c r="B15" s="213"/>
      <c r="C15" s="146" t="s">
        <v>358</v>
      </c>
      <c r="D15" s="146"/>
      <c r="E15" s="147"/>
      <c r="F15" s="348">
        <v>45</v>
      </c>
      <c r="G15" s="348"/>
      <c r="H15" s="348"/>
    </row>
    <row r="16" spans="2:14" ht="15.75" hidden="1" customHeight="1" outlineLevel="1">
      <c r="B16" s="213"/>
      <c r="C16" s="146" t="s">
        <v>359</v>
      </c>
      <c r="D16" s="146"/>
      <c r="E16" s="147"/>
      <c r="F16" s="348">
        <v>381</v>
      </c>
      <c r="G16" s="348"/>
      <c r="H16" s="348"/>
    </row>
    <row r="17" spans="1:12" ht="15.75" hidden="1" customHeight="1" outlineLevel="1">
      <c r="B17" s="213"/>
      <c r="C17" s="146" t="s">
        <v>360</v>
      </c>
      <c r="D17" s="146"/>
      <c r="E17" s="147"/>
      <c r="F17" s="348" t="s">
        <v>7</v>
      </c>
      <c r="G17" s="348"/>
      <c r="H17" s="348"/>
    </row>
    <row r="18" spans="1:12" ht="15.75" hidden="1" customHeight="1" outlineLevel="1">
      <c r="B18" s="213"/>
      <c r="C18" s="146" t="s">
        <v>8</v>
      </c>
      <c r="D18" s="146"/>
      <c r="E18" s="147"/>
      <c r="F18" s="348" t="s">
        <v>9</v>
      </c>
      <c r="G18" s="348"/>
      <c r="H18" s="348"/>
    </row>
    <row r="19" spans="1:12" ht="15.75" hidden="1" customHeight="1" outlineLevel="1">
      <c r="B19" s="213"/>
      <c r="C19" s="146" t="s">
        <v>361</v>
      </c>
      <c r="D19" s="146"/>
      <c r="E19" s="147"/>
      <c r="F19" s="348" t="s">
        <v>10</v>
      </c>
      <c r="G19" s="348"/>
      <c r="H19" s="348"/>
    </row>
    <row r="20" spans="1:12" ht="15.75" hidden="1" customHeight="1" outlineLevel="1">
      <c r="B20" s="213"/>
      <c r="C20" s="146" t="s">
        <v>362</v>
      </c>
      <c r="D20" s="146"/>
      <c r="E20" s="147"/>
      <c r="F20" s="348" t="s">
        <v>12</v>
      </c>
      <c r="G20" s="348"/>
      <c r="H20" s="348"/>
    </row>
    <row r="21" spans="1:12" ht="15.75" hidden="1" customHeight="1" outlineLevel="1">
      <c r="B21" s="213"/>
      <c r="C21" s="146" t="s">
        <v>365</v>
      </c>
      <c r="D21" s="146"/>
      <c r="E21" s="147"/>
      <c r="F21" s="337">
        <v>87</v>
      </c>
      <c r="G21" s="337"/>
      <c r="H21" s="337"/>
    </row>
    <row r="22" spans="1:12" ht="15.75" customHeight="1" collapsed="1">
      <c r="B22" s="41"/>
      <c r="C22" s="42"/>
      <c r="D22" s="42"/>
      <c r="E22" s="43"/>
      <c r="F22" s="44"/>
      <c r="G22" s="44"/>
      <c r="H22" s="43"/>
    </row>
    <row r="23" spans="1:12" s="283" customFormat="1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1:12" ht="15.75" customHeight="1" outlineLevel="1">
      <c r="B24" s="227">
        <v>1010</v>
      </c>
      <c r="C24" s="165" t="s">
        <v>4</v>
      </c>
      <c r="D24" s="165"/>
      <c r="E24" s="216">
        <v>1814</v>
      </c>
      <c r="F24" s="159">
        <f>E24*'Прайс-лист'!I3*(1-'Прайс-лист'!$E$3)</f>
        <v>46438.400000000001</v>
      </c>
      <c r="G24" s="227"/>
      <c r="H24" s="158">
        <f>F24</f>
        <v>46438.400000000001</v>
      </c>
    </row>
    <row r="25" spans="1:12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1:12" ht="195" hidden="1" customHeight="1" outlineLevel="2">
      <c r="B26" s="161"/>
      <c r="C26" s="346" t="s">
        <v>566</v>
      </c>
      <c r="D26" s="346"/>
      <c r="E26" s="346"/>
      <c r="F26" s="346"/>
      <c r="G26" s="346"/>
      <c r="H26" s="346"/>
    </row>
    <row r="27" spans="1:12" ht="15.75" customHeight="1" outlineLevel="1" collapsed="1">
      <c r="B27" s="136"/>
      <c r="C27" s="248" t="s">
        <v>368</v>
      </c>
      <c r="D27" s="15"/>
      <c r="E27" s="15"/>
      <c r="F27" s="15"/>
      <c r="G27" s="15"/>
      <c r="H27" s="15"/>
    </row>
    <row r="28" spans="1:12" ht="15.75" customHeight="1" outlineLevel="1">
      <c r="B28" s="227">
        <v>2470</v>
      </c>
      <c r="C28" s="162" t="s">
        <v>369</v>
      </c>
      <c r="D28" s="250" t="s">
        <v>610</v>
      </c>
      <c r="E28" s="214">
        <v>62</v>
      </c>
      <c r="F28" s="159">
        <f>E28*'Прайс-лист'!I3*(1-'Прайс-лист'!$E$3)</f>
        <v>1587.2</v>
      </c>
      <c r="G28" s="215">
        <v>0</v>
      </c>
      <c r="H28" s="158">
        <f>F28*G28</f>
        <v>0</v>
      </c>
      <c r="J28" s="236" t="s">
        <v>610</v>
      </c>
      <c r="K28" s="236" t="s">
        <v>610</v>
      </c>
      <c r="L28" s="236" t="s">
        <v>610</v>
      </c>
    </row>
    <row r="29" spans="1:12" ht="15.75" customHeight="1" outlineLevel="1">
      <c r="B29" s="227"/>
      <c r="C29" s="146" t="s">
        <v>461</v>
      </c>
      <c r="D29" s="279" t="s">
        <v>610</v>
      </c>
      <c r="E29" s="214">
        <v>23</v>
      </c>
      <c r="F29" s="159">
        <f>E29*'Прайс-лист'!I3*(1-'Прайс-лист'!$E$3)</f>
        <v>588.80000000000007</v>
      </c>
      <c r="G29" s="215">
        <v>0</v>
      </c>
      <c r="H29" s="158">
        <f>F29*G29</f>
        <v>0</v>
      </c>
      <c r="J29" s="237" t="s">
        <v>296</v>
      </c>
      <c r="K29" s="69" t="s">
        <v>293</v>
      </c>
      <c r="L29" s="69" t="s">
        <v>347</v>
      </c>
    </row>
    <row r="30" spans="1:12" ht="15.75" customHeight="1" outlineLevel="1">
      <c r="B30" s="227"/>
      <c r="C30" s="146" t="s">
        <v>521</v>
      </c>
      <c r="D30" s="252" t="s">
        <v>610</v>
      </c>
      <c r="E30" s="214">
        <v>896</v>
      </c>
      <c r="F30" s="159">
        <f>E30*'Прайс-лист'!I3*(1-'Прайс-лист'!$E$3)</f>
        <v>22937.600000000002</v>
      </c>
      <c r="G30" s="215">
        <v>0</v>
      </c>
      <c r="H30" s="158">
        <f>F30*G30</f>
        <v>0</v>
      </c>
      <c r="J30" s="237" t="s">
        <v>297</v>
      </c>
      <c r="K30" s="236" t="s">
        <v>290</v>
      </c>
      <c r="L30" s="237" t="s">
        <v>283</v>
      </c>
    </row>
    <row r="31" spans="1:12" ht="15.75" customHeight="1" outlineLevel="1">
      <c r="B31" s="136"/>
      <c r="C31" s="249" t="s">
        <v>376</v>
      </c>
      <c r="D31" s="174"/>
      <c r="E31" s="174"/>
      <c r="F31" s="174"/>
      <c r="G31" s="174"/>
      <c r="H31" s="174"/>
      <c r="J31" s="237" t="s">
        <v>229</v>
      </c>
      <c r="K31" s="257" t="s">
        <v>291</v>
      </c>
      <c r="L31" s="258"/>
    </row>
    <row r="32" spans="1:12" ht="15.75" customHeight="1" outlineLevel="1">
      <c r="A32" s="140"/>
      <c r="B32" s="223">
        <v>4144</v>
      </c>
      <c r="C32" s="162" t="s">
        <v>487</v>
      </c>
      <c r="D32" s="164"/>
      <c r="E32" s="214">
        <v>23</v>
      </c>
      <c r="F32" s="159">
        <f>E32*'Прайс-лист'!I3*(1-'Прайс-лист'!$E$3)</f>
        <v>588.80000000000007</v>
      </c>
      <c r="G32" s="215">
        <v>0</v>
      </c>
      <c r="H32" s="158">
        <f>F32*G32</f>
        <v>0</v>
      </c>
      <c r="J32" s="69" t="s">
        <v>298</v>
      </c>
      <c r="K32" s="258" t="s">
        <v>295</v>
      </c>
      <c r="L32" s="257"/>
    </row>
    <row r="33" spans="1:12" ht="15.75" customHeight="1" outlineLevel="1">
      <c r="A33" s="140"/>
      <c r="B33" s="223">
        <v>2340</v>
      </c>
      <c r="C33" s="277" t="s">
        <v>518</v>
      </c>
      <c r="D33" s="165"/>
      <c r="E33" s="214">
        <v>52</v>
      </c>
      <c r="F33" s="159">
        <f>E33*'Прайс-лист'!I3*(1-'Прайс-лист'!$E$3)</f>
        <v>1331.2</v>
      </c>
      <c r="G33" s="215">
        <v>0</v>
      </c>
      <c r="H33" s="158">
        <f t="shared" ref="H33:H39" si="0">F33*G33</f>
        <v>0</v>
      </c>
      <c r="J33" s="69" t="s">
        <v>206</v>
      </c>
      <c r="K33" s="259"/>
      <c r="L33" s="257"/>
    </row>
    <row r="34" spans="1:12" ht="15.75" customHeight="1" outlineLevel="1">
      <c r="A34" s="140"/>
      <c r="B34" s="223">
        <v>2341</v>
      </c>
      <c r="C34" s="162" t="s">
        <v>519</v>
      </c>
      <c r="D34" s="165"/>
      <c r="E34" s="214">
        <v>57</v>
      </c>
      <c r="F34" s="159">
        <f>E34*'Прайс-лист'!I3*(1-'Прайс-лист'!$E$3)</f>
        <v>1459.2</v>
      </c>
      <c r="G34" s="215">
        <v>0</v>
      </c>
      <c r="H34" s="158">
        <f t="shared" si="0"/>
        <v>0</v>
      </c>
      <c r="J34" s="69"/>
      <c r="K34" s="69"/>
      <c r="L34" s="69"/>
    </row>
    <row r="35" spans="1:12" ht="15.75" customHeight="1" outlineLevel="1">
      <c r="A35" s="140"/>
      <c r="B35" s="225">
        <v>2424</v>
      </c>
      <c r="C35" s="162" t="s">
        <v>493</v>
      </c>
      <c r="D35" s="221"/>
      <c r="E35" s="214">
        <v>399</v>
      </c>
      <c r="F35" s="159">
        <f>E35*'Прайс-лист'!I3*(1-'Прайс-лист'!$E$3)</f>
        <v>10214.400000000001</v>
      </c>
      <c r="G35" s="215">
        <v>0</v>
      </c>
      <c r="H35" s="158">
        <f>F35*G35</f>
        <v>0</v>
      </c>
      <c r="J35" s="69"/>
      <c r="K35" s="69"/>
      <c r="L35" s="69"/>
    </row>
    <row r="36" spans="1:12" ht="15.75" customHeight="1" outlineLevel="1">
      <c r="A36" s="140"/>
      <c r="B36" s="223">
        <v>2903</v>
      </c>
      <c r="C36" s="246" t="s">
        <v>394</v>
      </c>
      <c r="D36" s="165"/>
      <c r="E36" s="214">
        <v>84</v>
      </c>
      <c r="F36" s="159">
        <f>E36*'Прайс-лист'!I3*(1-'Прайс-лист'!$E$3)</f>
        <v>2150.4</v>
      </c>
      <c r="G36" s="215">
        <v>0</v>
      </c>
      <c r="H36" s="158">
        <f t="shared" si="0"/>
        <v>0</v>
      </c>
      <c r="J36" s="280"/>
      <c r="K36" s="280"/>
      <c r="L36" s="280"/>
    </row>
    <row r="37" spans="1:12" ht="15.75" customHeight="1" outlineLevel="1">
      <c r="A37" s="140"/>
      <c r="B37" s="223">
        <v>2904</v>
      </c>
      <c r="C37" s="246" t="s">
        <v>434</v>
      </c>
      <c r="D37" s="165"/>
      <c r="E37" s="214">
        <v>110</v>
      </c>
      <c r="F37" s="159">
        <f>E37*'Прайс-лист'!I3*(1-'Прайс-лист'!$E$3)</f>
        <v>2816</v>
      </c>
      <c r="G37" s="215">
        <v>0</v>
      </c>
      <c r="H37" s="158">
        <f t="shared" si="0"/>
        <v>0</v>
      </c>
      <c r="J37" s="280"/>
      <c r="K37" s="280"/>
      <c r="L37" s="280"/>
    </row>
    <row r="38" spans="1:12" ht="15.75" customHeight="1" outlineLevel="1">
      <c r="A38" s="140"/>
      <c r="B38" s="223">
        <v>2802</v>
      </c>
      <c r="C38" s="246" t="s">
        <v>395</v>
      </c>
      <c r="D38" s="165"/>
      <c r="E38" s="214">
        <v>150</v>
      </c>
      <c r="F38" s="159">
        <f>E38*'Прайс-лист'!I3*(1-'Прайс-лист'!$E$3)</f>
        <v>3840</v>
      </c>
      <c r="G38" s="215">
        <v>0</v>
      </c>
      <c r="H38" s="158">
        <f t="shared" si="0"/>
        <v>0</v>
      </c>
    </row>
    <row r="39" spans="1:12" ht="15.75" customHeight="1" outlineLevel="1">
      <c r="A39" s="140"/>
      <c r="B39" s="223">
        <v>280201</v>
      </c>
      <c r="C39" s="146" t="s">
        <v>494</v>
      </c>
      <c r="D39" s="221"/>
      <c r="E39" s="214">
        <v>150</v>
      </c>
      <c r="F39" s="159">
        <f>E39*'Прайс-лист'!I3*(1-'Прайс-лист'!$E$3)</f>
        <v>3840</v>
      </c>
      <c r="G39" s="215">
        <v>0</v>
      </c>
      <c r="H39" s="158">
        <f t="shared" si="0"/>
        <v>0</v>
      </c>
    </row>
    <row r="40" spans="1:12" ht="15.75" customHeight="1" outlineLevel="1">
      <c r="C40" s="40"/>
      <c r="D40" s="40"/>
      <c r="G40" s="15" t="s">
        <v>417</v>
      </c>
      <c r="H40" s="85">
        <f>SUM(H24:H39)</f>
        <v>46438.400000000001</v>
      </c>
    </row>
    <row r="41" spans="1:12" ht="15.75" customHeight="1" outlineLevel="1"/>
    <row r="43" spans="1:12" ht="15.75" customHeight="1">
      <c r="E43" s="275"/>
      <c r="F43" s="275"/>
      <c r="H43" s="275"/>
    </row>
    <row r="44" spans="1:12" ht="15.75" customHeight="1">
      <c r="E44" s="275"/>
      <c r="F44" s="275"/>
      <c r="H44" s="275"/>
    </row>
    <row r="45" spans="1:12" ht="15.75" customHeight="1">
      <c r="E45" s="275"/>
      <c r="F45" s="275"/>
      <c r="H45" s="275"/>
    </row>
    <row r="46" spans="1:12" ht="15.75" customHeight="1">
      <c r="E46" s="275"/>
      <c r="F46" s="275"/>
      <c r="H46" s="275"/>
    </row>
    <row r="47" spans="1:12" ht="15.75" customHeight="1">
      <c r="E47" s="275"/>
      <c r="F47" s="275"/>
      <c r="H47" s="275"/>
    </row>
    <row r="48" spans="1:12" ht="15.75" customHeight="1">
      <c r="E48" s="275"/>
      <c r="F48" s="275"/>
      <c r="H48" s="275"/>
    </row>
    <row r="49" spans="5:8" ht="15.75" customHeight="1">
      <c r="E49" s="275"/>
      <c r="F49" s="275"/>
      <c r="H49" s="275"/>
    </row>
    <row r="50" spans="5:8" ht="15.75" customHeight="1">
      <c r="E50" s="275"/>
      <c r="F50" s="275"/>
      <c r="H50" s="275"/>
    </row>
    <row r="51" spans="5:8" ht="15.75" customHeight="1">
      <c r="E51" s="275"/>
      <c r="F51" s="275"/>
      <c r="H51" s="275"/>
    </row>
    <row r="52" spans="5:8" ht="15.75" customHeight="1">
      <c r="E52" s="275"/>
      <c r="F52" s="275"/>
      <c r="H52" s="275"/>
    </row>
    <row r="53" spans="5:8" ht="15.75" customHeight="1">
      <c r="E53" s="275"/>
      <c r="F53" s="275"/>
      <c r="H53" s="275"/>
    </row>
    <row r="54" spans="5:8" ht="15.75" customHeight="1">
      <c r="E54" s="275"/>
      <c r="F54" s="275"/>
      <c r="H54" s="275"/>
    </row>
    <row r="55" spans="5:8" ht="15.75" customHeight="1">
      <c r="E55" s="275"/>
      <c r="F55" s="275"/>
      <c r="H55" s="275"/>
    </row>
    <row r="56" spans="5:8" ht="15.75" customHeight="1">
      <c r="E56" s="275"/>
      <c r="F56" s="275"/>
      <c r="H56" s="275"/>
    </row>
    <row r="57" spans="5:8" ht="15.75" customHeight="1">
      <c r="E57" s="275"/>
      <c r="F57" s="275"/>
      <c r="H57" s="275"/>
    </row>
    <row r="58" spans="5:8" ht="15.75" customHeight="1">
      <c r="E58" s="275"/>
      <c r="F58" s="275"/>
      <c r="H58" s="275"/>
    </row>
    <row r="59" spans="5:8" ht="15.75" customHeight="1">
      <c r="E59" s="275"/>
      <c r="F59" s="275"/>
      <c r="H59" s="275"/>
    </row>
    <row r="60" spans="5:8" ht="15.75" customHeight="1">
      <c r="E60" s="275"/>
      <c r="F60" s="275"/>
      <c r="H60" s="275"/>
    </row>
    <row r="61" spans="5:8" ht="15.75" customHeight="1">
      <c r="E61" s="275"/>
      <c r="F61" s="275"/>
      <c r="H61" s="275"/>
    </row>
  </sheetData>
  <mergeCells count="22"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B2:H2"/>
    <mergeCell ref="B3:H3"/>
    <mergeCell ref="F19:H19"/>
    <mergeCell ref="F20:H20"/>
    <mergeCell ref="M2:N2"/>
    <mergeCell ref="F18:H18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$L$28:$L$30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A2:N55"/>
  <sheetViews>
    <sheetView showGridLines="0" zoomScaleNormal="100" workbookViewId="0">
      <pane ySplit="2" topLeftCell="A3" activePane="bottomLeft" state="frozen"/>
      <selection pane="bottomLeft" activeCell="C51" sqref="C51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80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340" t="s">
        <v>1</v>
      </c>
      <c r="C2" s="340"/>
      <c r="D2" s="340"/>
      <c r="E2" s="340"/>
      <c r="F2" s="340"/>
      <c r="G2" s="340"/>
      <c r="H2" s="340"/>
      <c r="M2" s="338" t="s">
        <v>268</v>
      </c>
      <c r="N2" s="338"/>
    </row>
    <row r="3" spans="2:14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4" ht="15.75" hidden="1" customHeight="1" outlineLevel="1">
      <c r="B4" s="145"/>
      <c r="C4" s="230" t="s">
        <v>348</v>
      </c>
      <c r="D4" s="230"/>
      <c r="E4" s="148"/>
      <c r="F4" s="350">
        <v>250</v>
      </c>
      <c r="G4" s="350"/>
      <c r="H4" s="350"/>
    </row>
    <row r="5" spans="2:14" ht="15.75" hidden="1" customHeight="1" outlineLevel="1">
      <c r="B5" s="145"/>
      <c r="C5" s="146" t="s">
        <v>349</v>
      </c>
      <c r="D5" s="146"/>
      <c r="E5" s="148"/>
      <c r="F5" s="350">
        <v>166</v>
      </c>
      <c r="G5" s="350"/>
      <c r="H5" s="350"/>
    </row>
    <row r="6" spans="2:14" ht="15.75" hidden="1" customHeight="1" outlineLevel="1">
      <c r="B6" s="145"/>
      <c r="C6" s="146" t="s">
        <v>6</v>
      </c>
      <c r="D6" s="146"/>
      <c r="E6" s="148"/>
      <c r="F6" s="350">
        <v>146</v>
      </c>
      <c r="G6" s="350"/>
      <c r="H6" s="350"/>
    </row>
    <row r="7" spans="2:14" ht="15.75" hidden="1" customHeight="1" outlineLevel="1">
      <c r="B7" s="145"/>
      <c r="C7" s="146" t="s">
        <v>350</v>
      </c>
      <c r="D7" s="146"/>
      <c r="E7" s="148"/>
      <c r="F7" s="350">
        <v>62</v>
      </c>
      <c r="G7" s="350"/>
      <c r="H7" s="350"/>
    </row>
    <row r="8" spans="2:14" ht="15.75" hidden="1" customHeight="1" outlineLevel="1">
      <c r="B8" s="145"/>
      <c r="C8" s="146" t="s">
        <v>351</v>
      </c>
      <c r="D8" s="146"/>
      <c r="E8" s="148"/>
      <c r="F8" s="350">
        <v>38</v>
      </c>
      <c r="G8" s="350"/>
      <c r="H8" s="350"/>
    </row>
    <row r="9" spans="2:14" ht="15.75" hidden="1" customHeight="1" outlineLevel="1">
      <c r="B9" s="145"/>
      <c r="C9" s="146" t="s">
        <v>352</v>
      </c>
      <c r="D9" s="146"/>
      <c r="E9" s="148"/>
      <c r="F9" s="350">
        <v>46</v>
      </c>
      <c r="G9" s="350"/>
      <c r="H9" s="350"/>
    </row>
    <row r="10" spans="2:14" ht="15.75" hidden="1" customHeight="1" outlineLevel="1">
      <c r="B10" s="145"/>
      <c r="C10" s="146" t="s">
        <v>353</v>
      </c>
      <c r="D10" s="146"/>
      <c r="E10" s="148"/>
      <c r="F10" s="350">
        <v>330</v>
      </c>
      <c r="G10" s="350"/>
      <c r="H10" s="350"/>
    </row>
    <row r="11" spans="2:14" ht="15.75" hidden="1" customHeight="1" outlineLevel="1">
      <c r="B11" s="145"/>
      <c r="C11" s="146" t="s">
        <v>354</v>
      </c>
      <c r="D11" s="146"/>
      <c r="E11" s="148"/>
      <c r="F11" s="350">
        <v>2</v>
      </c>
      <c r="G11" s="350"/>
      <c r="H11" s="350"/>
    </row>
    <row r="12" spans="2:14" ht="15.75" hidden="1" customHeight="1" outlineLevel="1">
      <c r="B12" s="145"/>
      <c r="C12" s="146" t="s">
        <v>355</v>
      </c>
      <c r="D12" s="146"/>
      <c r="E12" s="148"/>
      <c r="F12" s="350">
        <v>3</v>
      </c>
      <c r="G12" s="350"/>
      <c r="H12" s="350"/>
    </row>
    <row r="13" spans="2:14" ht="15.75" hidden="1" customHeight="1" outlineLevel="1">
      <c r="B13" s="145"/>
      <c r="C13" s="146" t="s">
        <v>356</v>
      </c>
      <c r="D13" s="146"/>
      <c r="E13" s="148"/>
      <c r="F13" s="350">
        <v>3</v>
      </c>
      <c r="G13" s="350"/>
      <c r="H13" s="350"/>
    </row>
    <row r="14" spans="2:14" ht="15.75" hidden="1" customHeight="1" outlineLevel="1">
      <c r="B14" s="145"/>
      <c r="C14" s="146" t="s">
        <v>357</v>
      </c>
      <c r="D14" s="146"/>
      <c r="E14" s="148"/>
      <c r="F14" s="350">
        <v>6</v>
      </c>
      <c r="G14" s="350"/>
      <c r="H14" s="350"/>
    </row>
    <row r="15" spans="2:14" ht="15.75" hidden="1" customHeight="1" outlineLevel="1">
      <c r="B15" s="145"/>
      <c r="C15" s="146" t="s">
        <v>358</v>
      </c>
      <c r="D15" s="146"/>
      <c r="E15" s="148"/>
      <c r="F15" s="350">
        <v>35</v>
      </c>
      <c r="G15" s="350"/>
      <c r="H15" s="350"/>
    </row>
    <row r="16" spans="2:14" ht="15.75" hidden="1" customHeight="1" outlineLevel="1">
      <c r="B16" s="145"/>
      <c r="C16" s="146" t="s">
        <v>359</v>
      </c>
      <c r="D16" s="146"/>
      <c r="E16" s="148"/>
      <c r="F16" s="350">
        <v>381</v>
      </c>
      <c r="G16" s="350"/>
      <c r="H16" s="350"/>
    </row>
    <row r="17" spans="1:12" ht="15.75" hidden="1" customHeight="1" outlineLevel="1">
      <c r="B17" s="145"/>
      <c r="C17" s="146" t="s">
        <v>360</v>
      </c>
      <c r="D17" s="146"/>
      <c r="E17" s="148"/>
      <c r="F17" s="350" t="s">
        <v>7</v>
      </c>
      <c r="G17" s="350"/>
      <c r="H17" s="350"/>
    </row>
    <row r="18" spans="1:12" ht="15.75" hidden="1" customHeight="1" outlineLevel="1">
      <c r="B18" s="145"/>
      <c r="C18" s="146" t="s">
        <v>8</v>
      </c>
      <c r="D18" s="146"/>
      <c r="E18" s="148"/>
      <c r="F18" s="350" t="s">
        <v>9</v>
      </c>
      <c r="G18" s="350"/>
      <c r="H18" s="350"/>
    </row>
    <row r="19" spans="1:12" ht="15.75" hidden="1" customHeight="1" outlineLevel="1">
      <c r="B19" s="145"/>
      <c r="C19" s="146" t="s">
        <v>361</v>
      </c>
      <c r="D19" s="146"/>
      <c r="E19" s="148"/>
      <c r="F19" s="350" t="s">
        <v>10</v>
      </c>
      <c r="G19" s="350"/>
      <c r="H19" s="350"/>
    </row>
    <row r="20" spans="1:12" ht="15.75" hidden="1" customHeight="1" outlineLevel="1">
      <c r="B20" s="145"/>
      <c r="C20" s="146" t="s">
        <v>362</v>
      </c>
      <c r="D20" s="146"/>
      <c r="E20" s="148"/>
      <c r="F20" s="350" t="s">
        <v>11</v>
      </c>
      <c r="G20" s="350"/>
      <c r="H20" s="350"/>
    </row>
    <row r="21" spans="1:12" ht="15.75" hidden="1" customHeight="1" outlineLevel="1">
      <c r="B21" s="145"/>
      <c r="C21" s="146" t="s">
        <v>365</v>
      </c>
      <c r="D21" s="146"/>
      <c r="E21" s="148"/>
      <c r="F21" s="342">
        <v>72</v>
      </c>
      <c r="G21" s="342"/>
      <c r="H21" s="342"/>
    </row>
    <row r="22" spans="1:12" ht="15.75" customHeight="1" collapsed="1">
      <c r="B22" s="45"/>
      <c r="C22" s="53"/>
      <c r="D22" s="53"/>
      <c r="E22" s="54"/>
      <c r="F22" s="55"/>
      <c r="G22" s="55"/>
      <c r="H22" s="54"/>
    </row>
    <row r="23" spans="1:12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1:12" ht="15.75" customHeight="1" outlineLevel="1">
      <c r="B24" s="228">
        <v>1000</v>
      </c>
      <c r="C24" s="221" t="s">
        <v>4</v>
      </c>
      <c r="D24" s="221"/>
      <c r="E24" s="217">
        <v>1558</v>
      </c>
      <c r="F24" s="217">
        <f>E24*'Прайс-лист'!I3*(1-'Прайс-лист'!$E$3)</f>
        <v>39884.800000000003</v>
      </c>
      <c r="G24" s="228"/>
      <c r="H24" s="159">
        <f>F24</f>
        <v>39884.800000000003</v>
      </c>
    </row>
    <row r="25" spans="1:12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1:12" ht="204" hidden="1" customHeight="1" outlineLevel="2">
      <c r="B26" s="161"/>
      <c r="C26" s="341" t="s">
        <v>567</v>
      </c>
      <c r="D26" s="341"/>
      <c r="E26" s="341"/>
      <c r="F26" s="341"/>
      <c r="G26" s="341"/>
      <c r="H26" s="341"/>
    </row>
    <row r="27" spans="1:12" ht="15.75" customHeight="1" outlineLevel="1" collapsed="1">
      <c r="B27" s="136"/>
      <c r="C27" s="248" t="s">
        <v>368</v>
      </c>
      <c r="D27" s="15"/>
      <c r="E27" s="15"/>
      <c r="F27" s="15"/>
      <c r="G27" s="15"/>
      <c r="H27" s="15"/>
    </row>
    <row r="28" spans="1:12" ht="15.75" customHeight="1" outlineLevel="1">
      <c r="B28" s="228">
        <v>2470</v>
      </c>
      <c r="C28" s="162" t="s">
        <v>369</v>
      </c>
      <c r="D28" s="250" t="s">
        <v>610</v>
      </c>
      <c r="E28" s="159">
        <v>62</v>
      </c>
      <c r="F28" s="159">
        <f>E28*'Прайс-лист'!I3*(1-'Прайс-лист'!$E$3)</f>
        <v>1587.2</v>
      </c>
      <c r="G28" s="160">
        <v>0</v>
      </c>
      <c r="H28" s="217">
        <f>F28*G28</f>
        <v>0</v>
      </c>
      <c r="J28" s="236" t="s">
        <v>610</v>
      </c>
      <c r="K28" s="236" t="s">
        <v>610</v>
      </c>
      <c r="L28" s="236" t="s">
        <v>610</v>
      </c>
    </row>
    <row r="29" spans="1:12" ht="15.75" customHeight="1" outlineLevel="1">
      <c r="B29" s="228"/>
      <c r="C29" s="146" t="s">
        <v>461</v>
      </c>
      <c r="D29" s="279" t="s">
        <v>610</v>
      </c>
      <c r="E29" s="159">
        <v>23</v>
      </c>
      <c r="F29" s="159">
        <f>E29*'Прайс-лист'!I3*(1-'Прайс-лист'!$E$3)</f>
        <v>588.80000000000007</v>
      </c>
      <c r="G29" s="160">
        <v>0</v>
      </c>
      <c r="H29" s="217">
        <f>F29*G29</f>
        <v>0</v>
      </c>
      <c r="J29" s="237" t="s">
        <v>296</v>
      </c>
      <c r="K29" s="69" t="s">
        <v>293</v>
      </c>
      <c r="L29" s="69" t="s">
        <v>347</v>
      </c>
    </row>
    <row r="30" spans="1:12" ht="15.75" customHeight="1" outlineLevel="1">
      <c r="B30" s="228"/>
      <c r="C30" s="146" t="s">
        <v>521</v>
      </c>
      <c r="D30" s="252" t="s">
        <v>610</v>
      </c>
      <c r="E30" s="159">
        <v>809</v>
      </c>
      <c r="F30" s="159">
        <f>E30*'Прайс-лист'!I3*(1-'Прайс-лист'!$E$3)</f>
        <v>20710.400000000001</v>
      </c>
      <c r="G30" s="160">
        <v>0</v>
      </c>
      <c r="H30" s="217">
        <f>F30*G30</f>
        <v>0</v>
      </c>
      <c r="J30" s="237" t="s">
        <v>297</v>
      </c>
      <c r="K30" s="236" t="s">
        <v>290</v>
      </c>
      <c r="L30" s="237" t="s">
        <v>283</v>
      </c>
    </row>
    <row r="31" spans="1:12" ht="15.75" customHeight="1" outlineLevel="1">
      <c r="B31" s="136"/>
      <c r="C31" s="249" t="s">
        <v>376</v>
      </c>
      <c r="D31" s="174"/>
      <c r="E31" s="174"/>
      <c r="F31" s="174"/>
      <c r="G31" s="174"/>
      <c r="H31" s="174"/>
      <c r="J31" s="237" t="s">
        <v>229</v>
      </c>
      <c r="K31" s="257" t="s">
        <v>291</v>
      </c>
      <c r="L31" s="258"/>
    </row>
    <row r="32" spans="1:12" ht="15.75" customHeight="1" outlineLevel="1">
      <c r="A32" s="140"/>
      <c r="B32" s="225">
        <v>4144</v>
      </c>
      <c r="C32" s="162" t="s">
        <v>487</v>
      </c>
      <c r="D32" s="164"/>
      <c r="E32" s="159">
        <v>23</v>
      </c>
      <c r="F32" s="159">
        <f>E32*'Прайс-лист'!I3*(1-'Прайс-лист'!$E$3)</f>
        <v>588.80000000000007</v>
      </c>
      <c r="G32" s="160">
        <v>0</v>
      </c>
      <c r="H32" s="217">
        <f t="shared" ref="H32:H37" si="0">F32*G32</f>
        <v>0</v>
      </c>
      <c r="J32" s="69" t="s">
        <v>298</v>
      </c>
      <c r="K32" s="258" t="s">
        <v>295</v>
      </c>
      <c r="L32" s="257"/>
    </row>
    <row r="33" spans="1:12" ht="15.75" customHeight="1" outlineLevel="1">
      <c r="A33" s="140"/>
      <c r="B33" s="225">
        <v>2340</v>
      </c>
      <c r="C33" s="277" t="s">
        <v>518</v>
      </c>
      <c r="D33" s="221"/>
      <c r="E33" s="159">
        <v>52</v>
      </c>
      <c r="F33" s="159">
        <f>E33*'Прайс-лист'!I3*(1-'Прайс-лист'!$E$3)</f>
        <v>1331.2</v>
      </c>
      <c r="G33" s="160">
        <v>0</v>
      </c>
      <c r="H33" s="217">
        <f t="shared" si="0"/>
        <v>0</v>
      </c>
      <c r="J33" s="69" t="s">
        <v>206</v>
      </c>
      <c r="K33" s="259"/>
      <c r="L33" s="257"/>
    </row>
    <row r="34" spans="1:12" ht="15.75" customHeight="1" outlineLevel="1">
      <c r="A34" s="140"/>
      <c r="B34" s="225">
        <v>2386</v>
      </c>
      <c r="C34" s="175" t="s">
        <v>522</v>
      </c>
      <c r="D34" s="221"/>
      <c r="E34" s="159">
        <v>60</v>
      </c>
      <c r="F34" s="159">
        <f>E34*'Прайс-лист'!I3*(1-'Прайс-лист'!$E$3)</f>
        <v>1536</v>
      </c>
      <c r="G34" s="160">
        <v>0</v>
      </c>
      <c r="H34" s="217">
        <f t="shared" si="0"/>
        <v>0</v>
      </c>
      <c r="J34" s="69"/>
      <c r="K34" s="69"/>
      <c r="L34" s="69"/>
    </row>
    <row r="35" spans="1:12" ht="15.75" customHeight="1" outlineLevel="1">
      <c r="A35" s="140"/>
      <c r="B35" s="225">
        <v>2901</v>
      </c>
      <c r="C35" s="246" t="s">
        <v>394</v>
      </c>
      <c r="D35" s="221"/>
      <c r="E35" s="159">
        <v>77</v>
      </c>
      <c r="F35" s="159">
        <f>E35*'Прайс-лист'!I3*(1-'Прайс-лист'!$E$3)</f>
        <v>1971.2</v>
      </c>
      <c r="G35" s="160">
        <v>0</v>
      </c>
      <c r="H35" s="217">
        <f t="shared" si="0"/>
        <v>0</v>
      </c>
      <c r="J35" s="280"/>
      <c r="K35" s="280"/>
      <c r="L35" s="280"/>
    </row>
    <row r="36" spans="1:12" ht="15.75" customHeight="1" outlineLevel="1">
      <c r="A36" s="140"/>
      <c r="B36" s="225">
        <v>2902</v>
      </c>
      <c r="C36" s="246" t="s">
        <v>434</v>
      </c>
      <c r="D36" s="221"/>
      <c r="E36" s="159">
        <v>94</v>
      </c>
      <c r="F36" s="159">
        <f>E36*'Прайс-лист'!I3*(1-'Прайс-лист'!$E$3)</f>
        <v>2406.4</v>
      </c>
      <c r="G36" s="160">
        <v>0</v>
      </c>
      <c r="H36" s="217">
        <f t="shared" si="0"/>
        <v>0</v>
      </c>
      <c r="J36" s="280"/>
      <c r="K36" s="280"/>
      <c r="L36" s="280"/>
    </row>
    <row r="37" spans="1:12" ht="15.75" customHeight="1" outlineLevel="1">
      <c r="A37" s="140"/>
      <c r="B37" s="225">
        <v>2801</v>
      </c>
      <c r="C37" s="246" t="s">
        <v>395</v>
      </c>
      <c r="D37" s="221"/>
      <c r="E37" s="159">
        <v>130</v>
      </c>
      <c r="F37" s="159">
        <f>E37*'Прайс-лист'!I3*(1-'Прайс-лист'!$E$3)</f>
        <v>3328</v>
      </c>
      <c r="G37" s="160">
        <v>0</v>
      </c>
      <c r="H37" s="217">
        <f t="shared" si="0"/>
        <v>0</v>
      </c>
    </row>
    <row r="38" spans="1:12" ht="15.75" customHeight="1" outlineLevel="1">
      <c r="E38" s="218"/>
      <c r="G38" s="15" t="s">
        <v>417</v>
      </c>
      <c r="H38" s="85">
        <f>SUM(H19:H37)</f>
        <v>39884.800000000003</v>
      </c>
    </row>
    <row r="39" spans="1:12" ht="15.75" customHeight="1">
      <c r="B39" s="2"/>
      <c r="E39" s="86"/>
      <c r="F39" s="86"/>
      <c r="G39" s="2"/>
      <c r="H39" s="86"/>
    </row>
    <row r="40" spans="1:12" ht="15.75" customHeight="1">
      <c r="B40" s="2"/>
      <c r="E40" s="86"/>
      <c r="F40" s="86"/>
      <c r="G40" s="2"/>
      <c r="H40" s="86"/>
    </row>
    <row r="41" spans="1:12" ht="15.75" customHeight="1">
      <c r="B41" s="2"/>
      <c r="E41" s="86"/>
      <c r="F41" s="86"/>
      <c r="G41" s="2"/>
      <c r="H41" s="86"/>
    </row>
    <row r="42" spans="1:12" ht="15.75" customHeight="1">
      <c r="B42" s="2"/>
      <c r="E42" s="86"/>
      <c r="F42" s="86"/>
      <c r="G42" s="2"/>
      <c r="H42" s="86"/>
    </row>
    <row r="43" spans="1:12" ht="15.75" customHeight="1">
      <c r="B43" s="2"/>
      <c r="E43" s="86"/>
      <c r="F43" s="86"/>
      <c r="G43" s="2"/>
      <c r="H43" s="86"/>
    </row>
    <row r="44" spans="1:12" ht="15.75" customHeight="1">
      <c r="B44" s="2"/>
      <c r="E44" s="86"/>
      <c r="F44" s="86"/>
      <c r="G44" s="2"/>
      <c r="H44" s="86"/>
    </row>
    <row r="45" spans="1:12" ht="15.75" customHeight="1">
      <c r="B45" s="2"/>
      <c r="E45" s="2"/>
      <c r="F45" s="2"/>
      <c r="G45" s="2"/>
      <c r="H45" s="2"/>
    </row>
    <row r="46" spans="1:12" ht="15.75" customHeight="1">
      <c r="B46" s="87"/>
      <c r="E46" s="2"/>
      <c r="F46" s="86"/>
      <c r="G46" s="2"/>
      <c r="H46" s="86"/>
    </row>
    <row r="47" spans="1:12" ht="15.75" customHeight="1">
      <c r="B47" s="87"/>
      <c r="E47" s="2"/>
      <c r="F47" s="86"/>
      <c r="G47" s="2"/>
      <c r="H47" s="86"/>
    </row>
    <row r="48" spans="1:12" ht="15.75" customHeight="1">
      <c r="B48" s="87"/>
      <c r="E48" s="2"/>
      <c r="F48" s="86"/>
      <c r="G48" s="2"/>
      <c r="H48" s="86"/>
    </row>
    <row r="49" spans="2:8" ht="15.75" customHeight="1">
      <c r="B49" s="87"/>
      <c r="E49" s="2"/>
      <c r="F49" s="86"/>
      <c r="G49" s="2"/>
      <c r="H49" s="86"/>
    </row>
    <row r="50" spans="2:8" ht="15.75" customHeight="1">
      <c r="B50" s="87"/>
      <c r="E50" s="2"/>
      <c r="F50" s="86"/>
      <c r="G50" s="2"/>
      <c r="H50" s="86"/>
    </row>
    <row r="51" spans="2:8" ht="15.75" customHeight="1">
      <c r="B51" s="87"/>
      <c r="E51" s="2"/>
      <c r="F51" s="86"/>
      <c r="G51" s="2"/>
      <c r="H51" s="86"/>
    </row>
    <row r="52" spans="2:8" ht="15.75" customHeight="1">
      <c r="B52" s="87"/>
      <c r="E52" s="2"/>
      <c r="F52" s="86"/>
      <c r="G52" s="2"/>
      <c r="H52" s="86"/>
    </row>
    <row r="53" spans="2:8" ht="15.75" customHeight="1">
      <c r="B53" s="87"/>
      <c r="E53" s="2"/>
      <c r="F53" s="86"/>
      <c r="G53" s="2"/>
      <c r="H53" s="86"/>
    </row>
    <row r="54" spans="2:8" ht="15.75" customHeight="1">
      <c r="B54" s="2"/>
      <c r="E54" s="2"/>
      <c r="F54" s="2"/>
      <c r="G54" s="2"/>
      <c r="H54" s="2"/>
    </row>
    <row r="55" spans="2:8" ht="15.75" customHeight="1">
      <c r="B55" s="2"/>
      <c r="E55" s="2"/>
      <c r="F55" s="2"/>
      <c r="G55" s="2"/>
      <c r="H55" s="86"/>
    </row>
  </sheetData>
  <mergeCells count="22"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M2:N2"/>
    <mergeCell ref="B2:H2"/>
    <mergeCell ref="B3:H3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$L$28:$L$30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7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1" width="19.5703125" style="136" hidden="1" customWidth="1" outlineLevel="1"/>
    <col min="12" max="12" width="9.140625" style="136" collapsed="1"/>
    <col min="13" max="16384" width="9.140625" style="136"/>
  </cols>
  <sheetData>
    <row r="2" spans="2:13" ht="15.75" customHeight="1">
      <c r="B2" s="339" t="s">
        <v>154</v>
      </c>
      <c r="C2" s="339"/>
      <c r="D2" s="339"/>
      <c r="E2" s="339"/>
      <c r="F2" s="339"/>
      <c r="G2" s="339"/>
      <c r="H2" s="339"/>
      <c r="L2" s="338" t="s">
        <v>268</v>
      </c>
      <c r="M2" s="338"/>
    </row>
    <row r="3" spans="2:13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3" ht="15.75" hidden="1" customHeight="1" outlineLevel="1">
      <c r="B4" s="145"/>
      <c r="C4" s="146" t="s">
        <v>348</v>
      </c>
      <c r="D4" s="146"/>
      <c r="E4" s="147"/>
      <c r="F4" s="351">
        <v>460</v>
      </c>
      <c r="G4" s="351"/>
      <c r="H4" s="351"/>
    </row>
    <row r="5" spans="2:13" ht="15.75" hidden="1" customHeight="1" outlineLevel="1">
      <c r="B5" s="145"/>
      <c r="C5" s="146" t="s">
        <v>349</v>
      </c>
      <c r="D5" s="146"/>
      <c r="E5" s="147"/>
      <c r="F5" s="351">
        <v>340</v>
      </c>
      <c r="G5" s="351"/>
      <c r="H5" s="351"/>
    </row>
    <row r="6" spans="2:13" ht="15.75" hidden="1" customHeight="1" outlineLevel="1">
      <c r="B6" s="145"/>
      <c r="C6" s="146" t="s">
        <v>6</v>
      </c>
      <c r="D6" s="146"/>
      <c r="E6" s="147"/>
      <c r="F6" s="351">
        <v>205</v>
      </c>
      <c r="G6" s="351"/>
      <c r="H6" s="351"/>
    </row>
    <row r="7" spans="2:13" ht="15.75" hidden="1" customHeight="1" outlineLevel="1">
      <c r="B7" s="145"/>
      <c r="C7" s="146" t="s">
        <v>350</v>
      </c>
      <c r="D7" s="146"/>
      <c r="E7" s="147"/>
      <c r="F7" s="351">
        <v>105</v>
      </c>
      <c r="G7" s="351"/>
      <c r="H7" s="351"/>
    </row>
    <row r="8" spans="2:13" ht="15.75" hidden="1" customHeight="1" outlineLevel="1">
      <c r="B8" s="145"/>
      <c r="C8" s="146" t="s">
        <v>351</v>
      </c>
      <c r="D8" s="146"/>
      <c r="E8" s="147"/>
      <c r="F8" s="351">
        <v>48</v>
      </c>
      <c r="G8" s="351"/>
      <c r="H8" s="351"/>
    </row>
    <row r="9" spans="2:13" ht="15.75" hidden="1" customHeight="1" outlineLevel="1">
      <c r="B9" s="145"/>
      <c r="C9" s="146" t="s">
        <v>352</v>
      </c>
      <c r="D9" s="146"/>
      <c r="E9" s="147"/>
      <c r="F9" s="351">
        <v>102</v>
      </c>
      <c r="G9" s="351"/>
      <c r="H9" s="351"/>
    </row>
    <row r="10" spans="2:13" ht="15.75" hidden="1" customHeight="1" outlineLevel="1">
      <c r="B10" s="145"/>
      <c r="C10" s="146" t="s">
        <v>353</v>
      </c>
      <c r="D10" s="146"/>
      <c r="E10" s="147"/>
      <c r="F10" s="351">
        <v>1000</v>
      </c>
      <c r="G10" s="351"/>
      <c r="H10" s="351"/>
    </row>
    <row r="11" spans="2:13" ht="15.75" hidden="1" customHeight="1" outlineLevel="1">
      <c r="B11" s="145"/>
      <c r="C11" s="146" t="s">
        <v>354</v>
      </c>
      <c r="D11" s="146"/>
      <c r="E11" s="147"/>
      <c r="F11" s="351">
        <v>10</v>
      </c>
      <c r="G11" s="351"/>
      <c r="H11" s="351"/>
    </row>
    <row r="12" spans="2:13" ht="15.75" hidden="1" customHeight="1" outlineLevel="1">
      <c r="B12" s="145"/>
      <c r="C12" s="146" t="s">
        <v>355</v>
      </c>
      <c r="D12" s="146"/>
      <c r="E12" s="147"/>
      <c r="F12" s="351" t="s">
        <v>156</v>
      </c>
      <c r="G12" s="351"/>
      <c r="H12" s="351"/>
    </row>
    <row r="13" spans="2:13" ht="15.75" hidden="1" customHeight="1" outlineLevel="1">
      <c r="B13" s="145"/>
      <c r="C13" s="146" t="s">
        <v>356</v>
      </c>
      <c r="D13" s="146"/>
      <c r="E13" s="147"/>
      <c r="F13" s="351">
        <v>40</v>
      </c>
      <c r="G13" s="351"/>
      <c r="H13" s="351"/>
    </row>
    <row r="14" spans="2:13" ht="15.75" hidden="1" customHeight="1" outlineLevel="1">
      <c r="B14" s="145"/>
      <c r="C14" s="146" t="s">
        <v>357</v>
      </c>
      <c r="D14" s="146"/>
      <c r="E14" s="147"/>
      <c r="F14" s="351">
        <v>50</v>
      </c>
      <c r="G14" s="351"/>
      <c r="H14" s="351"/>
    </row>
    <row r="15" spans="2:13" ht="15.75" hidden="1" customHeight="1" outlineLevel="1">
      <c r="B15" s="145"/>
      <c r="C15" s="146" t="s">
        <v>358</v>
      </c>
      <c r="D15" s="146"/>
      <c r="E15" s="147"/>
      <c r="F15" s="351">
        <v>115</v>
      </c>
      <c r="G15" s="351"/>
      <c r="H15" s="351"/>
    </row>
    <row r="16" spans="2:13" ht="15.75" hidden="1" customHeight="1" outlineLevel="1">
      <c r="B16" s="145"/>
      <c r="C16" s="146" t="s">
        <v>359</v>
      </c>
      <c r="D16" s="146"/>
      <c r="E16" s="147"/>
      <c r="F16" s="351">
        <v>508</v>
      </c>
      <c r="G16" s="351"/>
      <c r="H16" s="351"/>
    </row>
    <row r="17" spans="1:11" ht="15.75" hidden="1" customHeight="1" outlineLevel="1">
      <c r="B17" s="145"/>
      <c r="C17" s="146" t="s">
        <v>360</v>
      </c>
      <c r="D17" s="146"/>
      <c r="E17" s="147"/>
      <c r="F17" s="351" t="s">
        <v>157</v>
      </c>
      <c r="G17" s="351"/>
      <c r="H17" s="351"/>
    </row>
    <row r="18" spans="1:11" ht="15.75" hidden="1" customHeight="1" outlineLevel="1">
      <c r="B18" s="145"/>
      <c r="C18" s="146" t="s">
        <v>8</v>
      </c>
      <c r="D18" s="146"/>
      <c r="E18" s="147"/>
      <c r="F18" s="344" t="s">
        <v>278</v>
      </c>
      <c r="G18" s="344"/>
      <c r="H18" s="344"/>
    </row>
    <row r="19" spans="1:11" ht="15.75" hidden="1" customHeight="1" outlineLevel="1">
      <c r="B19" s="145"/>
      <c r="C19" s="146" t="s">
        <v>361</v>
      </c>
      <c r="D19" s="146"/>
      <c r="E19" s="147"/>
      <c r="F19" s="351" t="s">
        <v>18</v>
      </c>
      <c r="G19" s="351"/>
      <c r="H19" s="351"/>
    </row>
    <row r="20" spans="1:11" ht="15.75" hidden="1" customHeight="1" outlineLevel="1">
      <c r="B20" s="145"/>
      <c r="C20" s="146" t="s">
        <v>362</v>
      </c>
      <c r="D20" s="146"/>
      <c r="E20" s="147"/>
      <c r="F20" s="351" t="s">
        <v>160</v>
      </c>
      <c r="G20" s="351"/>
      <c r="H20" s="351"/>
    </row>
    <row r="21" spans="1:11" ht="15.75" hidden="1" customHeight="1" outlineLevel="1">
      <c r="B21" s="145"/>
      <c r="C21" s="146" t="s">
        <v>363</v>
      </c>
      <c r="D21" s="146"/>
      <c r="E21" s="147"/>
      <c r="F21" s="351" t="s">
        <v>161</v>
      </c>
      <c r="G21" s="351"/>
      <c r="H21" s="351"/>
    </row>
    <row r="22" spans="1:11" ht="15.75" hidden="1" customHeight="1" outlineLevel="1">
      <c r="B22" s="145"/>
      <c r="C22" s="146" t="s">
        <v>365</v>
      </c>
      <c r="D22" s="146"/>
      <c r="E22" s="147"/>
      <c r="F22" s="351">
        <v>134</v>
      </c>
      <c r="G22" s="351"/>
      <c r="H22" s="351"/>
    </row>
    <row r="23" spans="1:11" ht="15.75" customHeight="1" collapsed="1">
      <c r="B23" s="45"/>
      <c r="C23" s="48"/>
      <c r="D23" s="48"/>
      <c r="E23" s="43"/>
      <c r="F23" s="48"/>
      <c r="G23" s="48"/>
      <c r="H23" s="47"/>
    </row>
    <row r="24" spans="1:11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1:11" ht="15.75" customHeight="1" outlineLevel="1">
      <c r="B25" s="228">
        <v>1220</v>
      </c>
      <c r="C25" s="221" t="s">
        <v>138</v>
      </c>
      <c r="D25" s="221"/>
      <c r="E25" s="157">
        <v>2834</v>
      </c>
      <c r="F25" s="158">
        <f>E25*'Прайс-лист'!I3*(1-'Прайс-лист'!$E$3)</f>
        <v>72550.400000000009</v>
      </c>
      <c r="G25" s="228"/>
      <c r="H25" s="159">
        <f>F25</f>
        <v>72550.400000000009</v>
      </c>
    </row>
    <row r="26" spans="1:11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1:11" ht="277.5" hidden="1" customHeight="1" outlineLevel="2">
      <c r="B27" s="161"/>
      <c r="C27" s="341" t="s">
        <v>568</v>
      </c>
      <c r="D27" s="341"/>
      <c r="E27" s="341"/>
      <c r="F27" s="341"/>
      <c r="G27" s="341"/>
      <c r="H27" s="341"/>
    </row>
    <row r="28" spans="1:11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1:11" ht="15.75" customHeight="1" outlineLevel="1">
      <c r="B29" s="192"/>
      <c r="C29" s="146" t="s">
        <v>461</v>
      </c>
      <c r="D29" s="279" t="s">
        <v>610</v>
      </c>
      <c r="E29" s="201">
        <v>23</v>
      </c>
      <c r="F29" s="158">
        <f>E29*'Прайс-лист'!I3*(1-'Прайс-лист'!$E$3)</f>
        <v>588.80000000000007</v>
      </c>
      <c r="G29" s="160">
        <v>0</v>
      </c>
      <c r="H29" s="159">
        <f>F29*G29</f>
        <v>0</v>
      </c>
      <c r="J29" s="236" t="s">
        <v>610</v>
      </c>
      <c r="K29" s="236" t="s">
        <v>610</v>
      </c>
    </row>
    <row r="30" spans="1:11" ht="15.75" customHeight="1" outlineLevel="1">
      <c r="B30" s="228">
        <v>2125</v>
      </c>
      <c r="C30" s="146" t="s">
        <v>462</v>
      </c>
      <c r="D30" s="252" t="s">
        <v>610</v>
      </c>
      <c r="E30" s="201">
        <v>151</v>
      </c>
      <c r="F30" s="158">
        <f>E30*'Прайс-лист'!I3*(1-'Прайс-лист'!$E$3)</f>
        <v>3865.6000000000004</v>
      </c>
      <c r="G30" s="160">
        <v>0</v>
      </c>
      <c r="H30" s="159">
        <f>F30*G30</f>
        <v>0</v>
      </c>
      <c r="J30" s="69" t="s">
        <v>293</v>
      </c>
      <c r="K30" s="236" t="s">
        <v>206</v>
      </c>
    </row>
    <row r="31" spans="1:11" ht="15.75" customHeight="1" outlineLevel="1">
      <c r="C31" s="249" t="s">
        <v>376</v>
      </c>
      <c r="D31" s="174"/>
      <c r="E31" s="174"/>
      <c r="F31" s="174"/>
      <c r="G31" s="174"/>
      <c r="H31" s="174"/>
      <c r="J31" s="236" t="s">
        <v>290</v>
      </c>
      <c r="K31" s="237" t="s">
        <v>204</v>
      </c>
    </row>
    <row r="32" spans="1:11" ht="15.75" customHeight="1" outlineLevel="1">
      <c r="A32" s="140"/>
      <c r="B32" s="227">
        <v>4144</v>
      </c>
      <c r="C32" s="162" t="s">
        <v>487</v>
      </c>
      <c r="D32" s="164"/>
      <c r="E32" s="201">
        <v>23</v>
      </c>
      <c r="F32" s="158">
        <f>E32*'Прайс-лист'!I3*(1-'Прайс-лист'!$E$3)</f>
        <v>588.80000000000007</v>
      </c>
      <c r="G32" s="160">
        <v>0</v>
      </c>
      <c r="H32" s="159">
        <f t="shared" ref="H32:H43" si="0">F32*G32</f>
        <v>0</v>
      </c>
      <c r="J32" s="257" t="s">
        <v>291</v>
      </c>
      <c r="K32" s="258"/>
    </row>
    <row r="33" spans="1:11" ht="15.75" customHeight="1" outlineLevel="1">
      <c r="A33" s="140"/>
      <c r="B33" s="227">
        <v>2348</v>
      </c>
      <c r="C33" s="246" t="s">
        <v>523</v>
      </c>
      <c r="D33" s="164"/>
      <c r="E33" s="201">
        <v>97</v>
      </c>
      <c r="F33" s="158">
        <f>E33*'Прайс-лист'!I3*(1-'Прайс-лист'!$E$3)</f>
        <v>2483.2000000000003</v>
      </c>
      <c r="G33" s="160">
        <v>0</v>
      </c>
      <c r="H33" s="159">
        <f t="shared" si="0"/>
        <v>0</v>
      </c>
      <c r="J33" s="258" t="s">
        <v>295</v>
      </c>
      <c r="K33" s="257"/>
    </row>
    <row r="34" spans="1:11" ht="15.75" customHeight="1" outlineLevel="1">
      <c r="A34" s="140"/>
      <c r="B34" s="227">
        <v>2344</v>
      </c>
      <c r="C34" s="277" t="s">
        <v>518</v>
      </c>
      <c r="D34" s="164"/>
      <c r="E34" s="201">
        <v>66</v>
      </c>
      <c r="F34" s="158">
        <f>E34*'Прайс-лист'!I3*(1-'Прайс-лист'!$E$3)</f>
        <v>1689.6000000000001</v>
      </c>
      <c r="G34" s="160">
        <v>0</v>
      </c>
      <c r="H34" s="159">
        <f t="shared" si="0"/>
        <v>0</v>
      </c>
      <c r="J34" s="259" t="s">
        <v>211</v>
      </c>
      <c r="K34" s="257"/>
    </row>
    <row r="35" spans="1:11" ht="15.75" customHeight="1" outlineLevel="1">
      <c r="A35" s="140"/>
      <c r="B35" s="227">
        <v>2345</v>
      </c>
      <c r="C35" s="162" t="s">
        <v>524</v>
      </c>
      <c r="D35" s="164"/>
      <c r="E35" s="201">
        <v>66</v>
      </c>
      <c r="F35" s="158">
        <f>E35*'Прайс-лист'!I3*(1-'Прайс-лист'!$E$3)</f>
        <v>1689.6000000000001</v>
      </c>
      <c r="G35" s="160">
        <v>0</v>
      </c>
      <c r="H35" s="159">
        <f t="shared" si="0"/>
        <v>0</v>
      </c>
      <c r="J35" s="259" t="s">
        <v>294</v>
      </c>
      <c r="K35" s="69"/>
    </row>
    <row r="36" spans="1:11" ht="15.75" customHeight="1" outlineLevel="1">
      <c r="A36" s="140"/>
      <c r="B36" s="227">
        <v>2552</v>
      </c>
      <c r="C36" s="162" t="s">
        <v>525</v>
      </c>
      <c r="D36" s="164"/>
      <c r="E36" s="201">
        <v>350</v>
      </c>
      <c r="F36" s="158">
        <f>E36*'Прайс-лист'!I3*(1-'Прайс-лист'!$E$3)</f>
        <v>8960</v>
      </c>
      <c r="G36" s="160">
        <v>0</v>
      </c>
      <c r="H36" s="159">
        <f t="shared" si="0"/>
        <v>0</v>
      </c>
    </row>
    <row r="37" spans="1:11" ht="15.75" customHeight="1" outlineLevel="1">
      <c r="A37" s="140"/>
      <c r="B37" s="227">
        <v>2210</v>
      </c>
      <c r="C37" s="162" t="s">
        <v>526</v>
      </c>
      <c r="D37" s="164"/>
      <c r="E37" s="201">
        <v>305</v>
      </c>
      <c r="F37" s="158">
        <f>E37*'Прайс-лист'!I3*(1-'Прайс-лист'!$E$3)</f>
        <v>7808</v>
      </c>
      <c r="G37" s="160">
        <v>0</v>
      </c>
      <c r="H37" s="159">
        <f t="shared" si="0"/>
        <v>0</v>
      </c>
    </row>
    <row r="38" spans="1:11" ht="15.75" customHeight="1" outlineLevel="1">
      <c r="A38" s="140"/>
      <c r="B38" s="227">
        <v>2252</v>
      </c>
      <c r="C38" s="162" t="s">
        <v>527</v>
      </c>
      <c r="D38" s="164"/>
      <c r="E38" s="201">
        <v>267</v>
      </c>
      <c r="F38" s="158">
        <f>E38*'Прайс-лист'!I3*(1-'Прайс-лист'!$E$3)</f>
        <v>6835.2000000000007</v>
      </c>
      <c r="G38" s="160">
        <v>0</v>
      </c>
      <c r="H38" s="159">
        <f t="shared" si="0"/>
        <v>0</v>
      </c>
    </row>
    <row r="39" spans="1:11" ht="15.75" customHeight="1" outlineLevel="1">
      <c r="A39" s="140"/>
      <c r="B39" s="227">
        <v>2280</v>
      </c>
      <c r="C39" s="162" t="s">
        <v>528</v>
      </c>
      <c r="D39" s="164"/>
      <c r="E39" s="201">
        <v>115</v>
      </c>
      <c r="F39" s="158">
        <f>E39*'Прайс-лист'!I3*(1-'Прайс-лист'!$E$3)</f>
        <v>2944</v>
      </c>
      <c r="G39" s="160">
        <v>0</v>
      </c>
      <c r="H39" s="159">
        <f t="shared" si="0"/>
        <v>0</v>
      </c>
    </row>
    <row r="40" spans="1:11" ht="15.75" customHeight="1" outlineLevel="1">
      <c r="A40" s="140"/>
      <c r="B40" s="227">
        <v>2281</v>
      </c>
      <c r="C40" s="162" t="s">
        <v>529</v>
      </c>
      <c r="D40" s="164"/>
      <c r="E40" s="201">
        <v>115</v>
      </c>
      <c r="F40" s="158">
        <f>E40*'Прайс-лист'!I3*(1-'Прайс-лист'!$E$3)</f>
        <v>2944</v>
      </c>
      <c r="G40" s="160">
        <v>0</v>
      </c>
      <c r="H40" s="159">
        <f t="shared" si="0"/>
        <v>0</v>
      </c>
    </row>
    <row r="41" spans="1:11" ht="15.75" customHeight="1" outlineLevel="1">
      <c r="A41" s="140"/>
      <c r="B41" s="227">
        <v>2927</v>
      </c>
      <c r="C41" s="246" t="s">
        <v>394</v>
      </c>
      <c r="D41" s="164"/>
      <c r="E41" s="201">
        <v>160</v>
      </c>
      <c r="F41" s="158">
        <f>E41*'Прайс-лист'!I3*(1-'Прайс-лист'!$E$3)</f>
        <v>4096</v>
      </c>
      <c r="G41" s="160">
        <v>0</v>
      </c>
      <c r="H41" s="159">
        <f t="shared" si="0"/>
        <v>0</v>
      </c>
    </row>
    <row r="42" spans="1:11" ht="15.75" customHeight="1" outlineLevel="1">
      <c r="A42" s="140"/>
      <c r="B42" s="227">
        <v>2928</v>
      </c>
      <c r="C42" s="246" t="s">
        <v>434</v>
      </c>
      <c r="D42" s="164"/>
      <c r="E42" s="201">
        <v>203</v>
      </c>
      <c r="F42" s="158">
        <f>E42*'Прайс-лист'!I3*(1-'Прайс-лист'!$E$3)</f>
        <v>5196.8</v>
      </c>
      <c r="G42" s="160">
        <v>0</v>
      </c>
      <c r="H42" s="159">
        <f t="shared" si="0"/>
        <v>0</v>
      </c>
    </row>
    <row r="43" spans="1:11" ht="15.75" customHeight="1" outlineLevel="1">
      <c r="A43" s="140"/>
      <c r="B43" s="227">
        <v>2831</v>
      </c>
      <c r="C43" s="246" t="s">
        <v>395</v>
      </c>
      <c r="D43" s="164"/>
      <c r="E43" s="201">
        <v>348</v>
      </c>
      <c r="F43" s="158">
        <f>E43*'Прайс-лист'!I3*(1-'Прайс-лист'!$E$3)</f>
        <v>8908.8000000000011</v>
      </c>
      <c r="G43" s="160">
        <v>0</v>
      </c>
      <c r="H43" s="159">
        <f t="shared" si="0"/>
        <v>0</v>
      </c>
    </row>
    <row r="44" spans="1:11" ht="15.75" customHeight="1" outlineLevel="1">
      <c r="B44" s="3"/>
      <c r="C44" s="229"/>
      <c r="D44" s="229"/>
      <c r="E44" s="73"/>
      <c r="F44" s="1"/>
      <c r="G44" s="15" t="s">
        <v>417</v>
      </c>
      <c r="H44" s="72">
        <f>SUM(H25:H43)</f>
        <v>72550.400000000009</v>
      </c>
    </row>
    <row r="46" spans="1:11" ht="15.75" customHeight="1">
      <c r="C46" s="284" t="s">
        <v>532</v>
      </c>
    </row>
    <row r="47" spans="1:11" ht="15.75" customHeight="1">
      <c r="C47" s="133"/>
    </row>
  </sheetData>
  <sortState ref="A32:H43">
    <sortCondition ref="A32"/>
  </sortState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2:H22"/>
    <mergeCell ref="L2:M2"/>
    <mergeCell ref="B2:H2"/>
    <mergeCell ref="B3:H3"/>
    <mergeCell ref="F19:H19"/>
    <mergeCell ref="F20:H20"/>
    <mergeCell ref="F21:H21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R118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855468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4" width="15.7109375" style="136" hidden="1" customWidth="1" outlineLevel="1"/>
    <col min="15" max="16" width="15.7109375" style="139" hidden="1" customWidth="1" outlineLevel="1"/>
    <col min="17" max="17" width="9.140625" style="136" collapsed="1"/>
    <col min="18" max="16384" width="9.140625" style="136"/>
  </cols>
  <sheetData>
    <row r="2" spans="2:18" ht="15.75" customHeight="1">
      <c r="B2" s="339" t="s">
        <v>304</v>
      </c>
      <c r="C2" s="339"/>
      <c r="D2" s="339"/>
      <c r="E2" s="339"/>
      <c r="F2" s="339"/>
      <c r="G2" s="339"/>
      <c r="H2" s="339"/>
      <c r="Q2" s="338" t="s">
        <v>268</v>
      </c>
      <c r="R2" s="338"/>
    </row>
    <row r="3" spans="2:18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8" ht="15.75" hidden="1" customHeight="1" outlineLevel="1">
      <c r="B4" s="145"/>
      <c r="C4" s="146" t="s">
        <v>348</v>
      </c>
      <c r="D4" s="146"/>
      <c r="E4" s="147"/>
      <c r="F4" s="337">
        <v>750</v>
      </c>
      <c r="G4" s="337"/>
      <c r="H4" s="337"/>
    </row>
    <row r="5" spans="2:18" ht="15.75" hidden="1" customHeight="1" outlineLevel="1">
      <c r="B5" s="145"/>
      <c r="C5" s="146" t="s">
        <v>349</v>
      </c>
      <c r="D5" s="146"/>
      <c r="E5" s="147"/>
      <c r="F5" s="337">
        <v>557</v>
      </c>
      <c r="G5" s="337"/>
      <c r="H5" s="337"/>
    </row>
    <row r="6" spans="2:18" ht="15.75" hidden="1" customHeight="1" outlineLevel="1">
      <c r="B6" s="145"/>
      <c r="C6" s="146" t="s">
        <v>6</v>
      </c>
      <c r="D6" s="146"/>
      <c r="E6" s="147"/>
      <c r="F6" s="337">
        <v>285</v>
      </c>
      <c r="G6" s="337"/>
      <c r="H6" s="337"/>
    </row>
    <row r="7" spans="2:18" ht="15.75" hidden="1" customHeight="1" outlineLevel="1">
      <c r="B7" s="145"/>
      <c r="C7" s="146" t="s">
        <v>350</v>
      </c>
      <c r="D7" s="146"/>
      <c r="E7" s="147"/>
      <c r="F7" s="337">
        <v>170</v>
      </c>
      <c r="G7" s="337"/>
      <c r="H7" s="337"/>
    </row>
    <row r="8" spans="2:18" ht="15.75" hidden="1" customHeight="1" outlineLevel="1">
      <c r="B8" s="145"/>
      <c r="C8" s="146" t="s">
        <v>351</v>
      </c>
      <c r="D8" s="146"/>
      <c r="E8" s="147"/>
      <c r="F8" s="337">
        <v>57</v>
      </c>
      <c r="G8" s="337"/>
      <c r="H8" s="337"/>
    </row>
    <row r="9" spans="2:18" ht="15.75" hidden="1" customHeight="1" outlineLevel="1">
      <c r="B9" s="145"/>
      <c r="C9" s="146" t="s">
        <v>352</v>
      </c>
      <c r="D9" s="146"/>
      <c r="E9" s="147"/>
      <c r="F9" s="337">
        <v>950</v>
      </c>
      <c r="G9" s="337"/>
      <c r="H9" s="337"/>
    </row>
    <row r="10" spans="2:18" ht="15.75" hidden="1" customHeight="1" outlineLevel="1">
      <c r="B10" s="145"/>
      <c r="C10" s="146" t="s">
        <v>353</v>
      </c>
      <c r="D10" s="146"/>
      <c r="E10" s="147"/>
      <c r="F10" s="337">
        <v>1400</v>
      </c>
      <c r="G10" s="337"/>
      <c r="H10" s="337"/>
    </row>
    <row r="11" spans="2:18" ht="15.75" hidden="1" customHeight="1" outlineLevel="1">
      <c r="B11" s="145"/>
      <c r="C11" s="146" t="s">
        <v>354</v>
      </c>
      <c r="D11" s="146"/>
      <c r="E11" s="147"/>
      <c r="F11" s="337">
        <v>10</v>
      </c>
      <c r="G11" s="337"/>
      <c r="H11" s="337"/>
    </row>
    <row r="12" spans="2:18" ht="15.75" hidden="1" customHeight="1" outlineLevel="1">
      <c r="B12" s="145"/>
      <c r="C12" s="146" t="s">
        <v>355</v>
      </c>
      <c r="D12" s="146"/>
      <c r="E12" s="147"/>
      <c r="F12" s="337">
        <v>5</v>
      </c>
      <c r="G12" s="337"/>
      <c r="H12" s="337"/>
    </row>
    <row r="13" spans="2:18" ht="15.75" hidden="1" customHeight="1" outlineLevel="1">
      <c r="B13" s="145"/>
      <c r="C13" s="146" t="s">
        <v>356</v>
      </c>
      <c r="D13" s="146"/>
      <c r="E13" s="147"/>
      <c r="F13" s="337">
        <v>225</v>
      </c>
      <c r="G13" s="337"/>
      <c r="H13" s="337"/>
    </row>
    <row r="14" spans="2:18" ht="15.75" hidden="1" customHeight="1" outlineLevel="1">
      <c r="B14" s="145"/>
      <c r="C14" s="146" t="s">
        <v>357</v>
      </c>
      <c r="D14" s="146"/>
      <c r="E14" s="147"/>
      <c r="F14" s="337">
        <v>250</v>
      </c>
      <c r="G14" s="337"/>
      <c r="H14" s="337"/>
    </row>
    <row r="15" spans="2:18" ht="15.75" hidden="1" customHeight="1" outlineLevel="1">
      <c r="B15" s="145"/>
      <c r="C15" s="146" t="s">
        <v>358</v>
      </c>
      <c r="D15" s="146"/>
      <c r="E15" s="147"/>
      <c r="F15" s="337">
        <v>300</v>
      </c>
      <c r="G15" s="337"/>
      <c r="H15" s="337"/>
    </row>
    <row r="16" spans="2:18" ht="15.75" hidden="1" customHeight="1" outlineLevel="1">
      <c r="B16" s="145"/>
      <c r="C16" s="146" t="s">
        <v>359</v>
      </c>
      <c r="D16" s="146"/>
      <c r="E16" s="147"/>
      <c r="F16" s="337">
        <v>635</v>
      </c>
      <c r="G16" s="337"/>
      <c r="H16" s="337"/>
    </row>
    <row r="17" spans="2:16" ht="15.75" hidden="1" customHeight="1" outlineLevel="1">
      <c r="B17" s="145"/>
      <c r="C17" s="146" t="s">
        <v>360</v>
      </c>
      <c r="D17" s="146"/>
      <c r="E17" s="147"/>
      <c r="F17" s="337" t="s">
        <v>301</v>
      </c>
      <c r="G17" s="337"/>
      <c r="H17" s="337"/>
    </row>
    <row r="18" spans="2:16" ht="15.75" hidden="1" customHeight="1" outlineLevel="1">
      <c r="B18" s="145"/>
      <c r="C18" s="146" t="s">
        <v>8</v>
      </c>
      <c r="D18" s="146"/>
      <c r="E18" s="147"/>
      <c r="F18" s="337" t="s">
        <v>9</v>
      </c>
      <c r="G18" s="337"/>
      <c r="H18" s="337"/>
    </row>
    <row r="19" spans="2:16" ht="15.75" hidden="1" customHeight="1" outlineLevel="1">
      <c r="B19" s="145"/>
      <c r="C19" s="146" t="s">
        <v>361</v>
      </c>
      <c r="D19" s="146"/>
      <c r="E19" s="147"/>
      <c r="F19" s="337" t="s">
        <v>185</v>
      </c>
      <c r="G19" s="337"/>
      <c r="H19" s="337"/>
    </row>
    <row r="20" spans="2:16" ht="15.75" hidden="1" customHeight="1" outlineLevel="1">
      <c r="B20" s="145"/>
      <c r="C20" s="146" t="s">
        <v>362</v>
      </c>
      <c r="D20" s="146"/>
      <c r="E20" s="147"/>
      <c r="F20" s="337"/>
      <c r="G20" s="337"/>
      <c r="H20" s="337"/>
    </row>
    <row r="21" spans="2:16" ht="15.75" hidden="1" customHeight="1" outlineLevel="1">
      <c r="B21" s="145"/>
      <c r="C21" s="146" t="s">
        <v>363</v>
      </c>
      <c r="D21" s="146"/>
      <c r="E21" s="147"/>
      <c r="F21" s="337"/>
      <c r="G21" s="337"/>
      <c r="H21" s="337"/>
    </row>
    <row r="22" spans="2:16" ht="15.75" hidden="1" customHeight="1" outlineLevel="1">
      <c r="B22" s="145"/>
      <c r="C22" s="146" t="s">
        <v>364</v>
      </c>
      <c r="D22" s="146"/>
      <c r="E22" s="147"/>
      <c r="F22" s="337"/>
      <c r="G22" s="337"/>
      <c r="H22" s="337"/>
    </row>
    <row r="23" spans="2:16" ht="15.75" hidden="1" customHeight="1" outlineLevel="1">
      <c r="B23" s="145"/>
      <c r="C23" s="146" t="s">
        <v>365</v>
      </c>
      <c r="D23" s="146"/>
      <c r="E23" s="147"/>
      <c r="F23" s="337"/>
      <c r="G23" s="337"/>
      <c r="H23" s="337"/>
    </row>
    <row r="24" spans="2:16" ht="15.75" customHeight="1" collapsed="1">
      <c r="B24" s="45"/>
      <c r="C24" s="48"/>
      <c r="D24" s="48"/>
      <c r="E24" s="75"/>
      <c r="F24" s="48"/>
      <c r="G24" s="48"/>
      <c r="H24" s="47"/>
    </row>
    <row r="25" spans="2:16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6" ht="15.75" customHeight="1" outlineLevel="1">
      <c r="B26" s="228">
        <v>1850</v>
      </c>
      <c r="C26" s="221" t="s">
        <v>72</v>
      </c>
      <c r="D26" s="221"/>
      <c r="E26" s="157">
        <f>31300+115</f>
        <v>31415</v>
      </c>
      <c r="F26" s="158">
        <f>E26*'Прайс-лист'!I3*(1-'Прайс-лист'!$E$3)</f>
        <v>804224</v>
      </c>
      <c r="G26" s="228"/>
      <c r="H26" s="159">
        <f>F26</f>
        <v>804224</v>
      </c>
    </row>
    <row r="27" spans="2:16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6" ht="371.25" hidden="1" customHeight="1" outlineLevel="2">
      <c r="B28" s="161"/>
      <c r="C28" s="341" t="s">
        <v>544</v>
      </c>
      <c r="D28" s="341"/>
      <c r="E28" s="341"/>
      <c r="F28" s="341"/>
      <c r="G28" s="341"/>
      <c r="H28" s="341"/>
    </row>
    <row r="29" spans="2:16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6" ht="15.75" customHeight="1" outlineLevel="1">
      <c r="B30" s="225">
        <v>2487</v>
      </c>
      <c r="C30" s="162" t="s">
        <v>369</v>
      </c>
      <c r="D30" s="250" t="s">
        <v>610</v>
      </c>
      <c r="E30" s="163">
        <v>1025</v>
      </c>
      <c r="F30" s="158">
        <f>E30*'Прайс-лист'!I3*(1-'Прайс-лист'!$E$3)</f>
        <v>26240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</row>
    <row r="31" spans="2:16" ht="15.75" customHeight="1" outlineLevel="1">
      <c r="B31" s="176">
        <v>2001</v>
      </c>
      <c r="C31" s="146" t="s">
        <v>418</v>
      </c>
      <c r="D31" s="251"/>
      <c r="E31" s="163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5" si="0">F31*G31</f>
        <v>0</v>
      </c>
      <c r="J31" s="237" t="s">
        <v>204</v>
      </c>
      <c r="K31" s="69" t="s">
        <v>347</v>
      </c>
      <c r="L31" s="69" t="s">
        <v>285</v>
      </c>
      <c r="M31" s="238" t="s">
        <v>259</v>
      </c>
      <c r="N31" s="238" t="s">
        <v>261</v>
      </c>
      <c r="O31" s="237" t="s">
        <v>207</v>
      </c>
      <c r="P31" s="69" t="s">
        <v>243</v>
      </c>
    </row>
    <row r="32" spans="2:16" ht="15.75" customHeight="1" outlineLevel="1">
      <c r="B32" s="225"/>
      <c r="C32" s="146" t="s">
        <v>419</v>
      </c>
      <c r="D32" s="252" t="s">
        <v>610</v>
      </c>
      <c r="E32" s="163">
        <v>5000</v>
      </c>
      <c r="F32" s="158">
        <f>E32*'Прайс-лист'!I3*(1-'Прайс-лист'!$E$3)</f>
        <v>128000</v>
      </c>
      <c r="G32" s="160">
        <v>0</v>
      </c>
      <c r="H32" s="159">
        <f t="shared" si="0"/>
        <v>0</v>
      </c>
      <c r="J32" s="237" t="s">
        <v>230</v>
      </c>
      <c r="K32" s="237" t="s">
        <v>283</v>
      </c>
      <c r="L32" s="237" t="s">
        <v>286</v>
      </c>
      <c r="M32" s="238" t="s">
        <v>260</v>
      </c>
      <c r="N32" s="238" t="s">
        <v>262</v>
      </c>
      <c r="O32" s="237" t="s">
        <v>208</v>
      </c>
      <c r="P32" s="236" t="s">
        <v>242</v>
      </c>
    </row>
    <row r="33" spans="2:16" ht="15.75" customHeight="1" outlineLevel="1">
      <c r="B33" s="225"/>
      <c r="C33" s="146" t="s">
        <v>419</v>
      </c>
      <c r="D33" s="252" t="s">
        <v>610</v>
      </c>
      <c r="E33" s="163">
        <v>6050</v>
      </c>
      <c r="F33" s="158">
        <f>E33*'Прайс-лист'!I3*(1-'Прайс-лист'!$E$3)</f>
        <v>154880</v>
      </c>
      <c r="G33" s="160">
        <v>0</v>
      </c>
      <c r="H33" s="159">
        <f t="shared" si="0"/>
        <v>0</v>
      </c>
      <c r="J33" s="237" t="s">
        <v>229</v>
      </c>
      <c r="K33" s="237" t="s">
        <v>284</v>
      </c>
      <c r="L33" s="237" t="s">
        <v>287</v>
      </c>
      <c r="M33" s="240"/>
      <c r="N33" s="238" t="s">
        <v>263</v>
      </c>
      <c r="O33" s="237" t="s">
        <v>209</v>
      </c>
      <c r="P33" s="237"/>
    </row>
    <row r="34" spans="2:16" ht="15.75" customHeight="1" outlineLevel="1">
      <c r="B34" s="225">
        <v>2004</v>
      </c>
      <c r="C34" s="146" t="s">
        <v>372</v>
      </c>
      <c r="D34" s="252" t="s">
        <v>610</v>
      </c>
      <c r="E34" s="163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205</v>
      </c>
      <c r="K34" s="236"/>
      <c r="L34" s="237"/>
      <c r="M34" s="237"/>
      <c r="N34" s="238" t="s">
        <v>264</v>
      </c>
      <c r="O34" s="69" t="s">
        <v>279</v>
      </c>
      <c r="P34" s="69"/>
    </row>
    <row r="35" spans="2:16" ht="15.75" customHeight="1" outlineLevel="1">
      <c r="B35" s="225">
        <v>3097</v>
      </c>
      <c r="C35" s="162" t="s">
        <v>373</v>
      </c>
      <c r="D35" s="252" t="s">
        <v>610</v>
      </c>
      <c r="E35" s="163">
        <v>400</v>
      </c>
      <c r="F35" s="158">
        <f>E35*'Прайс-лист'!I3*(1-'Прайс-лист'!$E$3)</f>
        <v>10240</v>
      </c>
      <c r="G35" s="160">
        <v>0</v>
      </c>
      <c r="H35" s="159">
        <f t="shared" si="0"/>
        <v>0</v>
      </c>
      <c r="J35" s="69" t="s">
        <v>206</v>
      </c>
      <c r="N35" s="238" t="s">
        <v>265</v>
      </c>
      <c r="O35" s="136"/>
      <c r="P35" s="136"/>
    </row>
    <row r="36" spans="2:16" ht="15.75" customHeight="1" outlineLevel="1">
      <c r="B36" s="225">
        <v>3508</v>
      </c>
      <c r="C36" s="175" t="s">
        <v>374</v>
      </c>
      <c r="D36" s="253" t="s">
        <v>610</v>
      </c>
      <c r="E36" s="163">
        <v>1900</v>
      </c>
      <c r="F36" s="158">
        <f>E36*'Прайс-лист'!I3*(1-'Прайс-лист'!$E$3)</f>
        <v>48640</v>
      </c>
      <c r="G36" s="160">
        <v>0</v>
      </c>
      <c r="H36" s="159">
        <f>F36*G36</f>
        <v>0</v>
      </c>
      <c r="M36" s="139"/>
      <c r="N36" s="238" t="s">
        <v>266</v>
      </c>
    </row>
    <row r="37" spans="2:16" ht="15.75" customHeight="1" outlineLevel="1">
      <c r="B37" s="223" t="s">
        <v>239</v>
      </c>
      <c r="C37" s="167" t="s">
        <v>420</v>
      </c>
      <c r="D37" s="253" t="s">
        <v>610</v>
      </c>
      <c r="E37" s="163">
        <v>0</v>
      </c>
      <c r="F37" s="158">
        <f>E37*'Прайс-лист'!I3*(1-'Прайс-лист'!$E$3)</f>
        <v>0</v>
      </c>
      <c r="G37" s="160">
        <v>0</v>
      </c>
      <c r="H37" s="159">
        <f t="shared" ref="H37:H38" si="1">F37*G37</f>
        <v>0</v>
      </c>
      <c r="M37" s="139"/>
      <c r="N37" s="238" t="s">
        <v>267</v>
      </c>
    </row>
    <row r="38" spans="2:16" ht="15.75" customHeight="1" outlineLevel="1">
      <c r="B38" s="227">
        <v>2143</v>
      </c>
      <c r="C38" s="162" t="s">
        <v>421</v>
      </c>
      <c r="D38" s="164"/>
      <c r="E38" s="163">
        <v>205</v>
      </c>
      <c r="F38" s="158">
        <f>E38*'Прайс-лист'!I3*(1-'Прайс-лист'!$E$3)</f>
        <v>5248</v>
      </c>
      <c r="G38" s="160">
        <v>0</v>
      </c>
      <c r="H38" s="159">
        <f t="shared" si="1"/>
        <v>0</v>
      </c>
      <c r="M38" s="139"/>
      <c r="N38" s="139"/>
    </row>
    <row r="39" spans="2:16" ht="15.75" customHeight="1" outlineLevel="1">
      <c r="B39" s="225"/>
      <c r="C39" s="175" t="s">
        <v>375</v>
      </c>
      <c r="D39" s="146"/>
      <c r="E39" s="157" t="s">
        <v>305</v>
      </c>
      <c r="F39" s="177" t="s">
        <v>305</v>
      </c>
      <c r="G39" s="160">
        <v>0</v>
      </c>
      <c r="H39" s="177" t="s">
        <v>34</v>
      </c>
      <c r="M39" s="139"/>
      <c r="N39" s="241" t="s">
        <v>212</v>
      </c>
    </row>
    <row r="40" spans="2:16" ht="15.75" customHeight="1" outlineLevel="1">
      <c r="C40" s="249" t="s">
        <v>376</v>
      </c>
      <c r="D40" s="174"/>
      <c r="E40" s="174"/>
      <c r="F40" s="174"/>
      <c r="G40" s="174"/>
      <c r="H40" s="174"/>
    </row>
    <row r="41" spans="2:16" ht="15.75" customHeight="1" outlineLevel="1">
      <c r="B41" s="223">
        <v>414601</v>
      </c>
      <c r="C41" s="246" t="s">
        <v>377</v>
      </c>
      <c r="D41" s="162"/>
      <c r="E41" s="166">
        <v>71</v>
      </c>
      <c r="F41" s="158">
        <f>E41*'Прайс-лист'!I3*(1-'Прайс-лист'!$E$3)</f>
        <v>1817.6000000000001</v>
      </c>
      <c r="G41" s="160">
        <v>0</v>
      </c>
      <c r="H41" s="159">
        <f t="shared" ref="H41:H43" si="2">F41*G41</f>
        <v>0</v>
      </c>
      <c r="M41" s="241"/>
    </row>
    <row r="42" spans="2:16" ht="15.75" customHeight="1" outlineLevel="1">
      <c r="B42" s="223">
        <v>2541</v>
      </c>
      <c r="C42" s="246" t="s">
        <v>378</v>
      </c>
      <c r="D42" s="162"/>
      <c r="E42" s="166">
        <v>695</v>
      </c>
      <c r="F42" s="158">
        <f>E42*'Прайс-лист'!I3*(1-'Прайс-лист'!$E$3)</f>
        <v>17792</v>
      </c>
      <c r="G42" s="160">
        <v>0</v>
      </c>
      <c r="H42" s="159">
        <f t="shared" si="2"/>
        <v>0</v>
      </c>
    </row>
    <row r="43" spans="2:16" ht="15.75" customHeight="1" outlineLevel="1">
      <c r="B43" s="223">
        <v>2542</v>
      </c>
      <c r="C43" s="246" t="s">
        <v>379</v>
      </c>
      <c r="D43" s="162"/>
      <c r="E43" s="166">
        <v>1200</v>
      </c>
      <c r="F43" s="158">
        <f>E43*'Прайс-лист'!I3*(1-'Прайс-лист'!$E$3)</f>
        <v>30720</v>
      </c>
      <c r="G43" s="160">
        <v>0</v>
      </c>
      <c r="H43" s="159">
        <f t="shared" si="2"/>
        <v>0</v>
      </c>
    </row>
    <row r="44" spans="2:16" ht="15.75" customHeight="1" outlineLevel="1">
      <c r="B44" s="227">
        <v>2706</v>
      </c>
      <c r="C44" s="246" t="s">
        <v>422</v>
      </c>
      <c r="D44" s="164"/>
      <c r="E44" s="166">
        <v>686</v>
      </c>
      <c r="F44" s="158">
        <f>E44*'Прайс-лист'!I3*(1-'Прайс-лист'!$E$3)</f>
        <v>17561.600000000002</v>
      </c>
      <c r="G44" s="160">
        <v>0</v>
      </c>
      <c r="H44" s="159">
        <f>F44*G44</f>
        <v>0</v>
      </c>
    </row>
    <row r="45" spans="2:16" ht="15.75" customHeight="1" outlineLevel="1">
      <c r="B45" s="227">
        <v>2705</v>
      </c>
      <c r="C45" s="246" t="s">
        <v>423</v>
      </c>
      <c r="D45" s="164"/>
      <c r="E45" s="166">
        <v>735</v>
      </c>
      <c r="F45" s="158">
        <f>E45*'Прайс-лист'!I3*(1-'Прайс-лист'!$E$3)</f>
        <v>18816</v>
      </c>
      <c r="G45" s="160">
        <v>0</v>
      </c>
      <c r="H45" s="159">
        <f>F45*G45</f>
        <v>0</v>
      </c>
    </row>
    <row r="46" spans="2:16" ht="15.75" customHeight="1" outlineLevel="1">
      <c r="B46" s="223">
        <v>2601</v>
      </c>
      <c r="C46" s="246" t="s">
        <v>424</v>
      </c>
      <c r="D46" s="162"/>
      <c r="E46" s="166">
        <v>101</v>
      </c>
      <c r="F46" s="158">
        <f>E46*'Прайс-лист'!I3*(1-'Прайс-лист'!$E$3)</f>
        <v>2585.6000000000004</v>
      </c>
      <c r="G46" s="160">
        <v>0</v>
      </c>
      <c r="H46" s="159">
        <f>F46*G46</f>
        <v>0</v>
      </c>
    </row>
    <row r="47" spans="2:16" ht="15.75" customHeight="1" outlineLevel="1">
      <c r="B47" s="223" t="s">
        <v>303</v>
      </c>
      <c r="C47" s="246" t="s">
        <v>425</v>
      </c>
      <c r="D47" s="162"/>
      <c r="E47" s="166">
        <v>2165</v>
      </c>
      <c r="F47" s="158">
        <f>E47*'Прайс-лист'!I3*(1-'Прайс-лист'!$E$3)</f>
        <v>55424</v>
      </c>
      <c r="G47" s="160">
        <v>0</v>
      </c>
      <c r="H47" s="159">
        <f t="shared" ref="H47:H48" si="3">F47*G47</f>
        <v>0</v>
      </c>
    </row>
    <row r="48" spans="2:16" ht="15.75" customHeight="1" outlineLevel="1">
      <c r="B48" s="223" t="s">
        <v>302</v>
      </c>
      <c r="C48" s="246" t="s">
        <v>426</v>
      </c>
      <c r="D48" s="162"/>
      <c r="E48" s="166">
        <v>2165</v>
      </c>
      <c r="F48" s="158">
        <f>E48*'Прайс-лист'!I3*(1-'Прайс-лист'!$E$3)</f>
        <v>55424</v>
      </c>
      <c r="G48" s="160">
        <v>0</v>
      </c>
      <c r="H48" s="159">
        <f t="shared" si="3"/>
        <v>0</v>
      </c>
    </row>
    <row r="49" spans="2:8" ht="14.25" outlineLevel="1">
      <c r="B49" s="223">
        <v>2435</v>
      </c>
      <c r="C49" s="246" t="s">
        <v>386</v>
      </c>
      <c r="D49" s="162"/>
      <c r="E49" s="163">
        <v>755</v>
      </c>
      <c r="F49" s="158">
        <f>E49*'Прайс-лист'!I3*(1-'Прайс-лист'!$E$3)</f>
        <v>19328</v>
      </c>
      <c r="G49" s="160">
        <v>0</v>
      </c>
      <c r="H49" s="159">
        <f t="shared" ref="H49:H55" si="4">F49*G49</f>
        <v>0</v>
      </c>
    </row>
    <row r="50" spans="2:8" ht="15.75" customHeight="1" outlineLevel="1">
      <c r="B50" s="223">
        <v>2651</v>
      </c>
      <c r="C50" s="246" t="s">
        <v>427</v>
      </c>
      <c r="D50" s="162"/>
      <c r="E50" s="166">
        <v>440</v>
      </c>
      <c r="F50" s="158">
        <f>E50*'Прайс-лист'!I3*(1-'Прайс-лист'!$E$3)</f>
        <v>11264</v>
      </c>
      <c r="G50" s="160">
        <v>0</v>
      </c>
      <c r="H50" s="159">
        <f t="shared" si="4"/>
        <v>0</v>
      </c>
    </row>
    <row r="51" spans="2:8" ht="15.75" customHeight="1" outlineLevel="1">
      <c r="B51" s="223">
        <v>3098</v>
      </c>
      <c r="C51" s="246" t="s">
        <v>428</v>
      </c>
      <c r="D51" s="162"/>
      <c r="E51" s="166">
        <v>40</v>
      </c>
      <c r="F51" s="158">
        <f>E51*'Прайс-лист'!I3*(1-'Прайс-лист'!$E$3)</f>
        <v>1024</v>
      </c>
      <c r="G51" s="225">
        <f>IF(G35*G50,1,0)</f>
        <v>0</v>
      </c>
      <c r="H51" s="159">
        <f t="shared" si="4"/>
        <v>0</v>
      </c>
    </row>
    <row r="52" spans="2:8" ht="15.75" customHeight="1" outlineLevel="1">
      <c r="B52" s="223">
        <v>2652</v>
      </c>
      <c r="C52" s="246" t="s">
        <v>429</v>
      </c>
      <c r="D52" s="162"/>
      <c r="E52" s="166">
        <v>350</v>
      </c>
      <c r="F52" s="158">
        <f>E52*'Прайс-лист'!I3*(1-'Прайс-лист'!$E$3)</f>
        <v>8960</v>
      </c>
      <c r="G52" s="160">
        <v>0</v>
      </c>
      <c r="H52" s="159">
        <f t="shared" si="4"/>
        <v>0</v>
      </c>
    </row>
    <row r="53" spans="2:8" ht="15.75" customHeight="1" outlineLevel="1">
      <c r="B53" s="223">
        <v>309801</v>
      </c>
      <c r="C53" s="246" t="s">
        <v>430</v>
      </c>
      <c r="D53" s="162"/>
      <c r="E53" s="166">
        <v>32</v>
      </c>
      <c r="F53" s="158">
        <f>E53*'Прайс-лист'!I3*(1-'Прайс-лист'!$E$3)</f>
        <v>819.2</v>
      </c>
      <c r="G53" s="225">
        <f>IF(G35*G52,1,0)</f>
        <v>0</v>
      </c>
      <c r="H53" s="159">
        <f t="shared" si="4"/>
        <v>0</v>
      </c>
    </row>
    <row r="54" spans="2:8" ht="15.75" customHeight="1" outlineLevel="1">
      <c r="B54" s="223">
        <v>2417</v>
      </c>
      <c r="C54" s="246" t="s">
        <v>431</v>
      </c>
      <c r="D54" s="162"/>
      <c r="E54" s="166">
        <v>565</v>
      </c>
      <c r="F54" s="158">
        <f>E54*'Прайс-лист'!I3*(1-'Прайс-лист'!$E$3)</f>
        <v>14464</v>
      </c>
      <c r="G54" s="160">
        <v>0</v>
      </c>
      <c r="H54" s="159">
        <f t="shared" si="4"/>
        <v>0</v>
      </c>
    </row>
    <row r="55" spans="2:8" ht="15.75" customHeight="1" outlineLevel="1">
      <c r="B55" s="223">
        <v>2743</v>
      </c>
      <c r="C55" s="246" t="s">
        <v>432</v>
      </c>
      <c r="D55" s="162"/>
      <c r="E55" s="166">
        <v>905</v>
      </c>
      <c r="F55" s="158">
        <f>E55*'Прайс-лист'!I3*(1-'Прайс-лист'!$E$3)</f>
        <v>23168</v>
      </c>
      <c r="G55" s="160">
        <v>0</v>
      </c>
      <c r="H55" s="159">
        <f t="shared" si="4"/>
        <v>0</v>
      </c>
    </row>
    <row r="56" spans="2:8" ht="15.75" customHeight="1" outlineLevel="1">
      <c r="B56" s="223"/>
      <c r="C56" s="246" t="s">
        <v>433</v>
      </c>
      <c r="D56" s="162"/>
      <c r="E56" s="157" t="s">
        <v>305</v>
      </c>
      <c r="F56" s="177" t="s">
        <v>305</v>
      </c>
      <c r="G56" s="160">
        <v>0</v>
      </c>
      <c r="H56" s="177" t="s">
        <v>34</v>
      </c>
    </row>
    <row r="57" spans="2:8" ht="15.75" customHeight="1" outlineLevel="1">
      <c r="B57" s="223">
        <v>2718</v>
      </c>
      <c r="C57" s="246" t="s">
        <v>306</v>
      </c>
      <c r="D57" s="162"/>
      <c r="E57" s="166">
        <v>1380</v>
      </c>
      <c r="F57" s="158">
        <f>E57*'Прайс-лист'!I3*(1-'Прайс-лист'!$E$3)</f>
        <v>35328</v>
      </c>
      <c r="G57" s="160">
        <v>0</v>
      </c>
      <c r="H57" s="159">
        <f t="shared" ref="H57:H58" si="5">F57*G57</f>
        <v>0</v>
      </c>
    </row>
    <row r="58" spans="2:8" ht="15.75" customHeight="1" outlineLevel="1">
      <c r="B58" s="223">
        <v>2744</v>
      </c>
      <c r="C58" s="246" t="s">
        <v>393</v>
      </c>
      <c r="D58" s="162"/>
      <c r="E58" s="166">
        <v>4180</v>
      </c>
      <c r="F58" s="158">
        <f>E58*'Прайс-лист'!I3*(1-'Прайс-лист'!$E$3)</f>
        <v>107008</v>
      </c>
      <c r="G58" s="160">
        <v>0</v>
      </c>
      <c r="H58" s="159">
        <f t="shared" si="5"/>
        <v>0</v>
      </c>
    </row>
    <row r="59" spans="2:8" ht="15.75" customHeight="1" outlineLevel="1">
      <c r="B59" s="223">
        <v>2948</v>
      </c>
      <c r="C59" s="246" t="s">
        <v>394</v>
      </c>
      <c r="D59" s="162"/>
      <c r="E59" s="166">
        <v>280</v>
      </c>
      <c r="F59" s="158">
        <f>E59*'Прайс-лист'!I3*(1-'Прайс-лист'!$E$3)</f>
        <v>7168</v>
      </c>
      <c r="G59" s="160">
        <v>0</v>
      </c>
      <c r="H59" s="159">
        <f t="shared" ref="H59:H65" si="6">F59*G59</f>
        <v>0</v>
      </c>
    </row>
    <row r="60" spans="2:8" ht="15.75" customHeight="1" outlineLevel="1">
      <c r="B60" s="223">
        <v>2949</v>
      </c>
      <c r="C60" s="246" t="s">
        <v>434</v>
      </c>
      <c r="D60" s="162"/>
      <c r="E60" s="166">
        <v>310</v>
      </c>
      <c r="F60" s="158">
        <f>E60*'Прайс-лист'!I3*(1-'Прайс-лист'!$E$3)</f>
        <v>7936</v>
      </c>
      <c r="G60" s="160">
        <v>0</v>
      </c>
      <c r="H60" s="159">
        <f t="shared" si="6"/>
        <v>0</v>
      </c>
    </row>
    <row r="61" spans="2:8" ht="15.75" customHeight="1" outlineLevel="1">
      <c r="B61" s="223">
        <v>2997</v>
      </c>
      <c r="C61" s="246" t="s">
        <v>395</v>
      </c>
      <c r="D61" s="162"/>
      <c r="E61" s="166">
        <v>930</v>
      </c>
      <c r="F61" s="158">
        <f>E61*'Прайс-лист'!I3*(1-'Прайс-лист'!$E$3)</f>
        <v>23808</v>
      </c>
      <c r="G61" s="160">
        <v>0</v>
      </c>
      <c r="H61" s="159">
        <f t="shared" si="6"/>
        <v>0</v>
      </c>
    </row>
    <row r="62" spans="2:8" ht="15.75" customHeight="1" outlineLevel="1">
      <c r="B62" s="223">
        <v>299901</v>
      </c>
      <c r="C62" s="246" t="s">
        <v>435</v>
      </c>
      <c r="D62" s="162"/>
      <c r="E62" s="166">
        <v>400</v>
      </c>
      <c r="F62" s="158">
        <f>E62*'Прайс-лист'!I3*(1-'Прайс-лист'!$E$3)</f>
        <v>10240</v>
      </c>
      <c r="G62" s="160">
        <v>0</v>
      </c>
      <c r="H62" s="159">
        <f t="shared" si="6"/>
        <v>0</v>
      </c>
    </row>
    <row r="63" spans="2:8" ht="15.75" customHeight="1" outlineLevel="1">
      <c r="B63" s="223">
        <v>2998</v>
      </c>
      <c r="C63" s="246" t="s">
        <v>436</v>
      </c>
      <c r="D63" s="162"/>
      <c r="E63" s="166">
        <v>280</v>
      </c>
      <c r="F63" s="158">
        <f>E63*'Прайс-лист'!I3*(1-'Прайс-лист'!$E$3)</f>
        <v>7168</v>
      </c>
      <c r="G63" s="160">
        <v>0</v>
      </c>
      <c r="H63" s="159">
        <f t="shared" si="6"/>
        <v>0</v>
      </c>
    </row>
    <row r="64" spans="2:8" ht="15.75" customHeight="1" outlineLevel="1">
      <c r="B64" s="223">
        <v>2999</v>
      </c>
      <c r="C64" s="246" t="s">
        <v>437</v>
      </c>
      <c r="D64" s="162"/>
      <c r="E64" s="166">
        <v>144</v>
      </c>
      <c r="F64" s="158">
        <f>E64*'Прайс-лист'!I3*(1-'Прайс-лист'!$E$3)</f>
        <v>3686.4</v>
      </c>
      <c r="G64" s="160">
        <v>0</v>
      </c>
      <c r="H64" s="159">
        <f t="shared" si="6"/>
        <v>0</v>
      </c>
    </row>
    <row r="65" spans="2:8" ht="15.75" customHeight="1" outlineLevel="1">
      <c r="B65" s="223">
        <v>2400</v>
      </c>
      <c r="C65" s="246" t="s">
        <v>438</v>
      </c>
      <c r="D65" s="162"/>
      <c r="E65" s="166">
        <v>1550</v>
      </c>
      <c r="F65" s="158">
        <f>E65*'Прайс-лист'!I3*(1-'Прайс-лист'!$E$3)</f>
        <v>39680</v>
      </c>
      <c r="G65" s="160">
        <v>0</v>
      </c>
      <c r="H65" s="159">
        <f t="shared" si="6"/>
        <v>0</v>
      </c>
    </row>
    <row r="66" spans="2:8" ht="15.75" customHeight="1" outlineLevel="1">
      <c r="B66" s="3"/>
      <c r="C66" s="229"/>
      <c r="D66" s="229"/>
      <c r="E66" s="73"/>
      <c r="F66" s="1"/>
      <c r="G66" s="15" t="s">
        <v>417</v>
      </c>
      <c r="H66" s="72">
        <f>SUM(H26:H65)</f>
        <v>804224</v>
      </c>
    </row>
    <row r="82" spans="4:16" ht="15.75" customHeight="1">
      <c r="H82" s="136"/>
      <c r="O82" s="136"/>
      <c r="P82" s="136"/>
    </row>
    <row r="83" spans="4:16" ht="15.75" customHeight="1">
      <c r="H83" s="136"/>
      <c r="O83" s="136"/>
      <c r="P83" s="136"/>
    </row>
    <row r="84" spans="4:16" ht="15.75" customHeight="1">
      <c r="H84" s="136"/>
      <c r="O84" s="136"/>
      <c r="P84" s="136"/>
    </row>
    <row r="85" spans="4:16" ht="15.75" customHeight="1">
      <c r="H85" s="136"/>
      <c r="O85" s="136"/>
      <c r="P85" s="136"/>
    </row>
    <row r="86" spans="4:16" ht="15.75" customHeight="1">
      <c r="H86" s="136"/>
      <c r="O86" s="136"/>
      <c r="P86" s="136"/>
    </row>
    <row r="87" spans="4:16" ht="15.75" customHeight="1">
      <c r="H87" s="136"/>
      <c r="O87" s="136"/>
      <c r="P87" s="136"/>
    </row>
    <row r="88" spans="4:16" ht="15.75" customHeight="1">
      <c r="H88" s="136"/>
      <c r="O88" s="136"/>
      <c r="P88" s="136"/>
    </row>
    <row r="89" spans="4:16" ht="15.75" customHeight="1">
      <c r="H89" s="136"/>
      <c r="O89" s="136"/>
      <c r="P89" s="136"/>
    </row>
    <row r="90" spans="4:16" ht="14.25">
      <c r="D90" s="69"/>
      <c r="F90" s="247"/>
      <c r="H90" s="136"/>
      <c r="O90" s="136"/>
      <c r="P90" s="136"/>
    </row>
    <row r="91" spans="4:16" ht="14.25">
      <c r="D91" s="69"/>
      <c r="F91" s="247"/>
      <c r="H91" s="136"/>
      <c r="O91" s="136"/>
      <c r="P91" s="136"/>
    </row>
    <row r="92" spans="4:16" ht="14.25">
      <c r="D92" s="69"/>
      <c r="F92" s="247"/>
      <c r="H92" s="136"/>
      <c r="O92" s="136"/>
      <c r="P92" s="136"/>
    </row>
    <row r="93" spans="4:16" ht="14.25">
      <c r="D93" s="69"/>
      <c r="F93" s="247"/>
      <c r="H93" s="136"/>
      <c r="O93" s="136"/>
      <c r="P93" s="136"/>
    </row>
    <row r="94" spans="4:16" ht="14.25">
      <c r="D94" s="69"/>
      <c r="F94" s="247"/>
      <c r="H94" s="136"/>
      <c r="O94" s="136"/>
      <c r="P94" s="136"/>
    </row>
    <row r="95" spans="4:16" ht="14.25">
      <c r="D95" s="69"/>
      <c r="F95" s="247"/>
    </row>
    <row r="96" spans="4:16" ht="14.25">
      <c r="D96" s="69"/>
      <c r="F96" s="247"/>
    </row>
    <row r="97" spans="4:6" ht="14.25"/>
    <row r="98" spans="4:6" ht="14.25"/>
    <row r="99" spans="4:6" ht="14.25">
      <c r="D99" s="247"/>
    </row>
    <row r="100" spans="4:6" ht="14.25">
      <c r="D100" s="247"/>
    </row>
    <row r="101" spans="4:6" ht="14.25">
      <c r="D101" s="247"/>
    </row>
    <row r="102" spans="4:6" ht="14.25">
      <c r="D102" s="247"/>
    </row>
    <row r="103" spans="4:6" ht="14.25">
      <c r="D103" s="247"/>
    </row>
    <row r="104" spans="4:6" ht="14.25">
      <c r="D104" s="247"/>
    </row>
    <row r="105" spans="4:6" ht="14.25">
      <c r="D105" s="247"/>
    </row>
    <row r="106" spans="4:6" ht="14.25">
      <c r="D106" s="137"/>
    </row>
    <row r="107" spans="4:6" ht="14.25"/>
    <row r="108" spans="4:6" ht="14.25">
      <c r="D108" s="69"/>
    </row>
    <row r="109" spans="4:6" ht="14.25">
      <c r="D109" s="247"/>
      <c r="F109" s="136"/>
    </row>
    <row r="110" spans="4:6" ht="14.25">
      <c r="D110" s="69"/>
      <c r="F110" s="247"/>
    </row>
    <row r="111" spans="4:6" ht="14.25">
      <c r="D111" s="69"/>
      <c r="F111" s="247"/>
    </row>
    <row r="112" spans="4:6" ht="14.25">
      <c r="D112" s="69"/>
      <c r="F112" s="247"/>
    </row>
    <row r="113" spans="4:6" ht="14.25">
      <c r="D113" s="69"/>
      <c r="F113" s="247"/>
    </row>
    <row r="114" spans="4:6" ht="14.25">
      <c r="D114" s="69"/>
      <c r="F114" s="247"/>
    </row>
    <row r="115" spans="4:6" ht="14.25"/>
    <row r="116" spans="4:6" ht="14.25"/>
    <row r="117" spans="4:6" ht="14.25"/>
    <row r="118" spans="4:6" ht="14.25"/>
  </sheetData>
  <mergeCells count="24">
    <mergeCell ref="F23:H23"/>
    <mergeCell ref="F19:H19"/>
    <mergeCell ref="F20:H20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B2:H2"/>
    <mergeCell ref="Q2:R2"/>
    <mergeCell ref="B3:H3"/>
    <mergeCell ref="F21:H21"/>
    <mergeCell ref="F22:H22"/>
    <mergeCell ref="F16:H16"/>
    <mergeCell ref="F17:H17"/>
    <mergeCell ref="F18:H18"/>
  </mergeCells>
  <dataValidations count="8">
    <dataValidation type="list" allowBlank="1" showInputMessage="1" showErrorMessage="1" sqref="D37">
      <formula1>$P$30:$P$32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55 D58">
      <formula1>$O$30:$O$33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7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 customWidth="1"/>
    <col min="10" max="11" width="19.5703125" style="136" hidden="1" customWidth="1" outlineLevel="1"/>
    <col min="12" max="12" width="9.140625" style="136" collapsed="1"/>
    <col min="13" max="16384" width="9.140625" style="136"/>
  </cols>
  <sheetData>
    <row r="2" spans="2:13" ht="15.75" customHeight="1">
      <c r="B2" s="339" t="s">
        <v>155</v>
      </c>
      <c r="C2" s="339"/>
      <c r="D2" s="339"/>
      <c r="E2" s="339"/>
      <c r="F2" s="339"/>
      <c r="G2" s="339"/>
      <c r="H2" s="339"/>
      <c r="L2" s="338" t="s">
        <v>268</v>
      </c>
      <c r="M2" s="338"/>
    </row>
    <row r="3" spans="2:13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3" ht="15.75" hidden="1" customHeight="1" outlineLevel="1">
      <c r="B4" s="145"/>
      <c r="C4" s="146" t="s">
        <v>348</v>
      </c>
      <c r="D4" s="146"/>
      <c r="E4" s="147"/>
      <c r="F4" s="351">
        <v>420</v>
      </c>
      <c r="G4" s="351"/>
      <c r="H4" s="351"/>
    </row>
    <row r="5" spans="2:13" ht="15.75" hidden="1" customHeight="1" outlineLevel="1">
      <c r="B5" s="145"/>
      <c r="C5" s="146" t="s">
        <v>349</v>
      </c>
      <c r="D5" s="146"/>
      <c r="E5" s="147"/>
      <c r="F5" s="351">
        <v>300</v>
      </c>
      <c r="G5" s="351"/>
      <c r="H5" s="351"/>
    </row>
    <row r="6" spans="2:13" ht="15.75" hidden="1" customHeight="1" outlineLevel="1">
      <c r="B6" s="145"/>
      <c r="C6" s="146" t="s">
        <v>6</v>
      </c>
      <c r="D6" s="146"/>
      <c r="E6" s="147"/>
      <c r="F6" s="351">
        <v>205</v>
      </c>
      <c r="G6" s="351"/>
      <c r="H6" s="351"/>
    </row>
    <row r="7" spans="2:13" ht="15.75" hidden="1" customHeight="1" outlineLevel="1">
      <c r="B7" s="145"/>
      <c r="C7" s="146" t="s">
        <v>350</v>
      </c>
      <c r="D7" s="146"/>
      <c r="E7" s="147"/>
      <c r="F7" s="351">
        <v>105</v>
      </c>
      <c r="G7" s="351"/>
      <c r="H7" s="351"/>
    </row>
    <row r="8" spans="2:13" ht="15.75" hidden="1" customHeight="1" outlineLevel="1">
      <c r="B8" s="145"/>
      <c r="C8" s="146" t="s">
        <v>351</v>
      </c>
      <c r="D8" s="146"/>
      <c r="E8" s="147"/>
      <c r="F8" s="351">
        <v>48</v>
      </c>
      <c r="G8" s="351"/>
      <c r="H8" s="351"/>
    </row>
    <row r="9" spans="2:13" ht="15.75" hidden="1" customHeight="1" outlineLevel="1">
      <c r="B9" s="145"/>
      <c r="C9" s="146" t="s">
        <v>352</v>
      </c>
      <c r="D9" s="146"/>
      <c r="E9" s="147"/>
      <c r="F9" s="351">
        <v>88</v>
      </c>
      <c r="G9" s="351"/>
      <c r="H9" s="351"/>
    </row>
    <row r="10" spans="2:13" ht="15.75" hidden="1" customHeight="1" outlineLevel="1">
      <c r="B10" s="145"/>
      <c r="C10" s="146" t="s">
        <v>353</v>
      </c>
      <c r="D10" s="146"/>
      <c r="E10" s="147"/>
      <c r="F10" s="351">
        <v>900</v>
      </c>
      <c r="G10" s="351"/>
      <c r="H10" s="351"/>
    </row>
    <row r="11" spans="2:13" ht="15.75" hidden="1" customHeight="1" outlineLevel="1">
      <c r="B11" s="145"/>
      <c r="C11" s="146" t="s">
        <v>354</v>
      </c>
      <c r="D11" s="146"/>
      <c r="E11" s="147"/>
      <c r="F11" s="351">
        <v>9</v>
      </c>
      <c r="G11" s="351"/>
      <c r="H11" s="351"/>
    </row>
    <row r="12" spans="2:13" ht="15.75" hidden="1" customHeight="1" outlineLevel="1">
      <c r="B12" s="145"/>
      <c r="C12" s="146" t="s">
        <v>355</v>
      </c>
      <c r="D12" s="146"/>
      <c r="E12" s="147"/>
      <c r="F12" s="351" t="s">
        <v>156</v>
      </c>
      <c r="G12" s="351"/>
      <c r="H12" s="351"/>
    </row>
    <row r="13" spans="2:13" ht="15.75" hidden="1" customHeight="1" outlineLevel="1">
      <c r="B13" s="145"/>
      <c r="C13" s="146" t="s">
        <v>356</v>
      </c>
      <c r="D13" s="146"/>
      <c r="E13" s="147"/>
      <c r="F13" s="351">
        <v>30</v>
      </c>
      <c r="G13" s="351"/>
      <c r="H13" s="351"/>
    </row>
    <row r="14" spans="2:13" ht="15.75" hidden="1" customHeight="1" outlineLevel="1">
      <c r="B14" s="145"/>
      <c r="C14" s="146" t="s">
        <v>357</v>
      </c>
      <c r="D14" s="146"/>
      <c r="E14" s="147"/>
      <c r="F14" s="351">
        <v>40</v>
      </c>
      <c r="G14" s="351"/>
      <c r="H14" s="351"/>
    </row>
    <row r="15" spans="2:13" ht="15.75" hidden="1" customHeight="1" outlineLevel="1">
      <c r="B15" s="145"/>
      <c r="C15" s="146" t="s">
        <v>358</v>
      </c>
      <c r="D15" s="146"/>
      <c r="E15" s="147"/>
      <c r="F15" s="351">
        <v>95</v>
      </c>
      <c r="G15" s="351"/>
      <c r="H15" s="351"/>
    </row>
    <row r="16" spans="2:13" ht="15.75" hidden="1" customHeight="1" outlineLevel="1">
      <c r="B16" s="145"/>
      <c r="C16" s="146" t="s">
        <v>359</v>
      </c>
      <c r="D16" s="146"/>
      <c r="E16" s="147"/>
      <c r="F16" s="351">
        <v>508</v>
      </c>
      <c r="G16" s="351"/>
      <c r="H16" s="351"/>
    </row>
    <row r="17" spans="1:11" ht="15.75" hidden="1" customHeight="1" outlineLevel="1">
      <c r="B17" s="145"/>
      <c r="C17" s="146" t="s">
        <v>360</v>
      </c>
      <c r="D17" s="146"/>
      <c r="E17" s="147"/>
      <c r="F17" s="351" t="s">
        <v>157</v>
      </c>
      <c r="G17" s="351"/>
      <c r="H17" s="351"/>
    </row>
    <row r="18" spans="1:11" ht="15.75" hidden="1" customHeight="1" outlineLevel="1">
      <c r="B18" s="145"/>
      <c r="C18" s="146" t="s">
        <v>8</v>
      </c>
      <c r="D18" s="146"/>
      <c r="E18" s="147"/>
      <c r="F18" s="344" t="s">
        <v>152</v>
      </c>
      <c r="G18" s="344"/>
      <c r="H18" s="344"/>
    </row>
    <row r="19" spans="1:11" ht="15.75" hidden="1" customHeight="1" outlineLevel="1">
      <c r="B19" s="145"/>
      <c r="C19" s="146" t="s">
        <v>361</v>
      </c>
      <c r="D19" s="146"/>
      <c r="E19" s="147"/>
      <c r="F19" s="351" t="s">
        <v>18</v>
      </c>
      <c r="G19" s="351"/>
      <c r="H19" s="351"/>
    </row>
    <row r="20" spans="1:11" ht="15.75" hidden="1" customHeight="1" outlineLevel="1">
      <c r="B20" s="145"/>
      <c r="C20" s="146" t="s">
        <v>362</v>
      </c>
      <c r="D20" s="146"/>
      <c r="E20" s="147"/>
      <c r="F20" s="351" t="s">
        <v>158</v>
      </c>
      <c r="G20" s="351"/>
      <c r="H20" s="351"/>
    </row>
    <row r="21" spans="1:11" ht="15.75" hidden="1" customHeight="1" outlineLevel="1">
      <c r="B21" s="145"/>
      <c r="C21" s="146" t="s">
        <v>363</v>
      </c>
      <c r="D21" s="146"/>
      <c r="E21" s="147"/>
      <c r="F21" s="351" t="s">
        <v>159</v>
      </c>
      <c r="G21" s="351"/>
      <c r="H21" s="351"/>
    </row>
    <row r="22" spans="1:11" ht="15.75" hidden="1" customHeight="1" outlineLevel="1">
      <c r="B22" s="145"/>
      <c r="C22" s="146" t="s">
        <v>365</v>
      </c>
      <c r="D22" s="146"/>
      <c r="E22" s="147"/>
      <c r="F22" s="351">
        <v>110</v>
      </c>
      <c r="G22" s="351"/>
      <c r="H22" s="351"/>
    </row>
    <row r="23" spans="1:11" ht="15.75" customHeight="1" collapsed="1">
      <c r="B23" s="45"/>
      <c r="C23" s="48"/>
      <c r="D23" s="48"/>
      <c r="E23" s="75"/>
      <c r="F23" s="48"/>
      <c r="G23" s="48"/>
      <c r="H23" s="47"/>
    </row>
    <row r="24" spans="1:11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1:11" ht="15.75" customHeight="1" outlineLevel="1">
      <c r="B25" s="228">
        <v>1210</v>
      </c>
      <c r="C25" s="221" t="s">
        <v>138</v>
      </c>
      <c r="D25" s="221"/>
      <c r="E25" s="157">
        <v>2588</v>
      </c>
      <c r="F25" s="158">
        <f>E25*'Прайс-лист'!I3*(1-'Прайс-лист'!$E$3)</f>
        <v>66252.800000000003</v>
      </c>
      <c r="G25" s="228"/>
      <c r="H25" s="159">
        <f>F25</f>
        <v>66252.800000000003</v>
      </c>
    </row>
    <row r="26" spans="1:11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1:11" ht="281.25" hidden="1" customHeight="1" outlineLevel="2">
      <c r="B27" s="161"/>
      <c r="C27" s="341" t="s">
        <v>569</v>
      </c>
      <c r="D27" s="341"/>
      <c r="E27" s="341"/>
      <c r="F27" s="341"/>
      <c r="G27" s="341"/>
      <c r="H27" s="341"/>
    </row>
    <row r="28" spans="1:11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1:11" ht="15.75" customHeight="1" outlineLevel="1">
      <c r="B29" s="192"/>
      <c r="C29" s="146" t="s">
        <v>461</v>
      </c>
      <c r="D29" s="279" t="s">
        <v>610</v>
      </c>
      <c r="E29" s="201">
        <v>23</v>
      </c>
      <c r="F29" s="158">
        <f>E29*'Прайс-лист'!I3*(1-'Прайс-лист'!$E$3)</f>
        <v>588.80000000000007</v>
      </c>
      <c r="G29" s="160">
        <v>0</v>
      </c>
      <c r="H29" s="159">
        <f>F29*G29</f>
        <v>0</v>
      </c>
      <c r="J29" s="236" t="s">
        <v>610</v>
      </c>
      <c r="K29" s="236" t="s">
        <v>610</v>
      </c>
    </row>
    <row r="30" spans="1:11" ht="15.75" customHeight="1" outlineLevel="1">
      <c r="B30" s="228">
        <v>2124</v>
      </c>
      <c r="C30" s="146" t="s">
        <v>462</v>
      </c>
      <c r="D30" s="252" t="s">
        <v>610</v>
      </c>
      <c r="E30" s="201">
        <v>139</v>
      </c>
      <c r="F30" s="158">
        <f>E30*'Прайс-лист'!I3*(1-'Прайс-лист'!$E$3)</f>
        <v>3558.4</v>
      </c>
      <c r="G30" s="160">
        <v>0</v>
      </c>
      <c r="H30" s="159">
        <f>F30*G30</f>
        <v>0</v>
      </c>
      <c r="J30" s="69" t="s">
        <v>293</v>
      </c>
      <c r="K30" s="236" t="s">
        <v>206</v>
      </c>
    </row>
    <row r="31" spans="1:11" ht="15.75" customHeight="1" outlineLevel="1">
      <c r="C31" s="249" t="s">
        <v>376</v>
      </c>
      <c r="D31" s="174"/>
      <c r="E31" s="174"/>
      <c r="F31" s="174"/>
      <c r="G31" s="174"/>
      <c r="H31" s="174"/>
      <c r="J31" s="236" t="s">
        <v>290</v>
      </c>
      <c r="K31" s="237" t="s">
        <v>204</v>
      </c>
    </row>
    <row r="32" spans="1:11" ht="15.75" customHeight="1" outlineLevel="1">
      <c r="A32" s="140"/>
      <c r="B32" s="227">
        <v>4144</v>
      </c>
      <c r="C32" s="162" t="s">
        <v>487</v>
      </c>
      <c r="D32" s="164"/>
      <c r="E32" s="201">
        <v>23</v>
      </c>
      <c r="F32" s="158">
        <f>E32*'Прайс-лист'!I3*(1-'Прайс-лист'!$E$3)</f>
        <v>588.80000000000007</v>
      </c>
      <c r="G32" s="160">
        <v>0</v>
      </c>
      <c r="H32" s="159">
        <f t="shared" ref="H32:H43" si="0">F32*G32</f>
        <v>0</v>
      </c>
      <c r="J32" s="257" t="s">
        <v>291</v>
      </c>
      <c r="K32" s="258"/>
    </row>
    <row r="33" spans="1:11" ht="15.75" customHeight="1" outlineLevel="1">
      <c r="A33" s="140"/>
      <c r="B33" s="227">
        <v>2348</v>
      </c>
      <c r="C33" s="246" t="s">
        <v>520</v>
      </c>
      <c r="D33" s="164"/>
      <c r="E33" s="201">
        <v>97</v>
      </c>
      <c r="F33" s="158">
        <f>E33*'Прайс-лист'!I3*(1-'Прайс-лист'!$E$3)</f>
        <v>2483.2000000000003</v>
      </c>
      <c r="G33" s="160">
        <v>0</v>
      </c>
      <c r="H33" s="159">
        <f t="shared" si="0"/>
        <v>0</v>
      </c>
      <c r="J33" s="258" t="s">
        <v>295</v>
      </c>
      <c r="K33" s="257"/>
    </row>
    <row r="34" spans="1:11" ht="15.75" customHeight="1" outlineLevel="1">
      <c r="A34" s="140"/>
      <c r="B34" s="227">
        <v>2344</v>
      </c>
      <c r="C34" s="277" t="s">
        <v>518</v>
      </c>
      <c r="D34" s="164"/>
      <c r="E34" s="201">
        <v>66</v>
      </c>
      <c r="F34" s="158">
        <f>E34*'Прайс-лист'!I3*(1-'Прайс-лист'!$E$3)</f>
        <v>1689.6000000000001</v>
      </c>
      <c r="G34" s="160">
        <v>0</v>
      </c>
      <c r="H34" s="159">
        <f t="shared" si="0"/>
        <v>0</v>
      </c>
      <c r="J34" s="259" t="s">
        <v>211</v>
      </c>
      <c r="K34" s="257"/>
    </row>
    <row r="35" spans="1:11" ht="15.75" customHeight="1" outlineLevel="1">
      <c r="A35" s="140"/>
      <c r="B35" s="227">
        <v>2345</v>
      </c>
      <c r="C35" s="162" t="s">
        <v>524</v>
      </c>
      <c r="D35" s="164"/>
      <c r="E35" s="201">
        <v>66</v>
      </c>
      <c r="F35" s="158">
        <f>E35*'Прайс-лист'!I3*(1-'Прайс-лист'!$E$3)</f>
        <v>1689.6000000000001</v>
      </c>
      <c r="G35" s="160">
        <v>0</v>
      </c>
      <c r="H35" s="159">
        <f t="shared" si="0"/>
        <v>0</v>
      </c>
      <c r="J35" s="259" t="s">
        <v>294</v>
      </c>
      <c r="K35" s="69"/>
    </row>
    <row r="36" spans="1:11" ht="15.75" customHeight="1" outlineLevel="1">
      <c r="A36" s="140"/>
      <c r="B36" s="227">
        <v>2551</v>
      </c>
      <c r="C36" s="162" t="s">
        <v>525</v>
      </c>
      <c r="D36" s="164"/>
      <c r="E36" s="201">
        <v>295</v>
      </c>
      <c r="F36" s="158">
        <f>E36*'Прайс-лист'!I3*(1-'Прайс-лист'!$E$3)</f>
        <v>7552</v>
      </c>
      <c r="G36" s="160">
        <v>0</v>
      </c>
      <c r="H36" s="159">
        <f t="shared" si="0"/>
        <v>0</v>
      </c>
    </row>
    <row r="37" spans="1:11" ht="15.75" customHeight="1" outlineLevel="1">
      <c r="A37" s="140"/>
      <c r="B37" s="227">
        <v>2210</v>
      </c>
      <c r="C37" s="162" t="s">
        <v>526</v>
      </c>
      <c r="D37" s="164"/>
      <c r="E37" s="201">
        <v>305</v>
      </c>
      <c r="F37" s="158">
        <f>E37*'Прайс-лист'!I3*(1-'Прайс-лист'!$E$3)</f>
        <v>7808</v>
      </c>
      <c r="G37" s="160">
        <v>0</v>
      </c>
      <c r="H37" s="159">
        <f t="shared" si="0"/>
        <v>0</v>
      </c>
    </row>
    <row r="38" spans="1:11" ht="15.75" customHeight="1" outlineLevel="1">
      <c r="A38" s="140"/>
      <c r="B38" s="227">
        <v>2252</v>
      </c>
      <c r="C38" s="162" t="s">
        <v>527</v>
      </c>
      <c r="D38" s="164"/>
      <c r="E38" s="201">
        <v>267</v>
      </c>
      <c r="F38" s="158">
        <f>E38*'Прайс-лист'!I3*(1-'Прайс-лист'!$E$3)</f>
        <v>6835.2000000000007</v>
      </c>
      <c r="G38" s="160">
        <v>0</v>
      </c>
      <c r="H38" s="159">
        <f t="shared" si="0"/>
        <v>0</v>
      </c>
    </row>
    <row r="39" spans="1:11" ht="15.75" customHeight="1" outlineLevel="1">
      <c r="A39" s="140"/>
      <c r="B39" s="227">
        <v>2280</v>
      </c>
      <c r="C39" s="162" t="s">
        <v>528</v>
      </c>
      <c r="D39" s="164"/>
      <c r="E39" s="201">
        <v>115</v>
      </c>
      <c r="F39" s="158">
        <f>E39*'Прайс-лист'!I3*(1-'Прайс-лист'!$E$3)</f>
        <v>2944</v>
      </c>
      <c r="G39" s="160">
        <v>0</v>
      </c>
      <c r="H39" s="159">
        <f t="shared" si="0"/>
        <v>0</v>
      </c>
    </row>
    <row r="40" spans="1:11" ht="15.75" customHeight="1" outlineLevel="1">
      <c r="A40" s="140"/>
      <c r="B40" s="227">
        <v>2281</v>
      </c>
      <c r="C40" s="162" t="s">
        <v>529</v>
      </c>
      <c r="D40" s="164"/>
      <c r="E40" s="201">
        <v>115</v>
      </c>
      <c r="F40" s="158">
        <f>E40*'Прайс-лист'!I3*(1-'Прайс-лист'!$E$3)</f>
        <v>2944</v>
      </c>
      <c r="G40" s="160">
        <v>0</v>
      </c>
      <c r="H40" s="159">
        <f t="shared" si="0"/>
        <v>0</v>
      </c>
    </row>
    <row r="41" spans="1:11" ht="15.75" customHeight="1" outlineLevel="1">
      <c r="A41" s="140"/>
      <c r="B41" s="227">
        <v>2925</v>
      </c>
      <c r="C41" s="246" t="s">
        <v>394</v>
      </c>
      <c r="D41" s="164"/>
      <c r="E41" s="201">
        <v>143</v>
      </c>
      <c r="F41" s="158">
        <f>E41*'Прайс-лист'!I3*(1-'Прайс-лист'!$E$3)</f>
        <v>3660.8</v>
      </c>
      <c r="G41" s="160">
        <v>0</v>
      </c>
      <c r="H41" s="159">
        <f t="shared" si="0"/>
        <v>0</v>
      </c>
    </row>
    <row r="42" spans="1:11" ht="15.75" customHeight="1" outlineLevel="1">
      <c r="A42" s="140"/>
      <c r="B42" s="227">
        <v>2926</v>
      </c>
      <c r="C42" s="246" t="s">
        <v>434</v>
      </c>
      <c r="D42" s="164"/>
      <c r="E42" s="201">
        <v>178</v>
      </c>
      <c r="F42" s="158">
        <f>E42*'Прайс-лист'!I3*(1-'Прайс-лист'!$E$3)</f>
        <v>4556.8</v>
      </c>
      <c r="G42" s="160">
        <v>0</v>
      </c>
      <c r="H42" s="159">
        <f t="shared" si="0"/>
        <v>0</v>
      </c>
    </row>
    <row r="43" spans="1:11" ht="15.75" customHeight="1" outlineLevel="1">
      <c r="A43" s="140"/>
      <c r="B43" s="227">
        <v>2830</v>
      </c>
      <c r="C43" s="246" t="s">
        <v>395</v>
      </c>
      <c r="D43" s="164"/>
      <c r="E43" s="201">
        <v>306</v>
      </c>
      <c r="F43" s="158">
        <f>E43*'Прайс-лист'!I3*(1-'Прайс-лист'!$E$3)</f>
        <v>7833.6</v>
      </c>
      <c r="G43" s="160">
        <v>0</v>
      </c>
      <c r="H43" s="159">
        <f t="shared" si="0"/>
        <v>0</v>
      </c>
    </row>
    <row r="44" spans="1:11" ht="15.75" customHeight="1" outlineLevel="1">
      <c r="B44" s="3"/>
      <c r="C44" s="229"/>
      <c r="D44" s="229"/>
      <c r="E44" s="73"/>
      <c r="F44" s="1"/>
      <c r="G44" s="15" t="s">
        <v>417</v>
      </c>
      <c r="H44" s="72">
        <f>SUM(H25:H43)</f>
        <v>66252.800000000003</v>
      </c>
    </row>
    <row r="46" spans="1:11" ht="15.75" customHeight="1">
      <c r="C46" s="284" t="s">
        <v>531</v>
      </c>
    </row>
    <row r="47" spans="1:11" ht="15.75" customHeight="1">
      <c r="C47" s="133"/>
    </row>
  </sheetData>
  <sortState ref="A32:H43">
    <sortCondition ref="A32"/>
  </sortState>
  <mergeCells count="23">
    <mergeCell ref="F19:H19"/>
    <mergeCell ref="F20:H20"/>
    <mergeCell ref="F21:H21"/>
    <mergeCell ref="F22:H22"/>
    <mergeCell ref="C27:H27"/>
    <mergeCell ref="F17:H17"/>
    <mergeCell ref="F18:H18"/>
    <mergeCell ref="F9:H9"/>
    <mergeCell ref="F10:H10"/>
    <mergeCell ref="F11:H11"/>
    <mergeCell ref="F12:H12"/>
    <mergeCell ref="F13:H13"/>
    <mergeCell ref="F16:H16"/>
    <mergeCell ref="L2:M2"/>
    <mergeCell ref="B2:H2"/>
    <mergeCell ref="B3:H3"/>
    <mergeCell ref="F14:H14"/>
    <mergeCell ref="F15:H15"/>
    <mergeCell ref="F4:H4"/>
    <mergeCell ref="F5:H5"/>
    <mergeCell ref="F6:H6"/>
    <mergeCell ref="F7:H7"/>
    <mergeCell ref="F8:H8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7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1" width="19.5703125" style="136" hidden="1" customWidth="1" outlineLevel="1"/>
    <col min="12" max="12" width="9.140625" style="136" collapsed="1"/>
    <col min="13" max="16384" width="9.140625" style="136"/>
  </cols>
  <sheetData>
    <row r="2" spans="2:13" ht="15.75" customHeight="1">
      <c r="B2" s="339" t="s">
        <v>150</v>
      </c>
      <c r="C2" s="339"/>
      <c r="D2" s="339"/>
      <c r="E2" s="339"/>
      <c r="F2" s="339"/>
      <c r="G2" s="339"/>
      <c r="H2" s="339"/>
      <c r="L2" s="338" t="s">
        <v>268</v>
      </c>
      <c r="M2" s="338"/>
    </row>
    <row r="3" spans="2:13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3" ht="15.75" hidden="1" customHeight="1" outlineLevel="1">
      <c r="B4" s="145"/>
      <c r="C4" s="146" t="s">
        <v>348</v>
      </c>
      <c r="D4" s="146"/>
      <c r="E4" s="147"/>
      <c r="F4" s="351">
        <v>380</v>
      </c>
      <c r="G4" s="351"/>
      <c r="H4" s="351"/>
    </row>
    <row r="5" spans="2:13" ht="15.75" hidden="1" customHeight="1" outlineLevel="1">
      <c r="B5" s="145"/>
      <c r="C5" s="146" t="s">
        <v>349</v>
      </c>
      <c r="D5" s="146"/>
      <c r="E5" s="147"/>
      <c r="F5" s="351">
        <v>265</v>
      </c>
      <c r="G5" s="351"/>
      <c r="H5" s="351"/>
    </row>
    <row r="6" spans="2:13" ht="15.75" hidden="1" customHeight="1" outlineLevel="1">
      <c r="B6" s="145"/>
      <c r="C6" s="146" t="s">
        <v>6</v>
      </c>
      <c r="D6" s="146"/>
      <c r="E6" s="147"/>
      <c r="F6" s="351">
        <v>190</v>
      </c>
      <c r="G6" s="351"/>
      <c r="H6" s="351"/>
    </row>
    <row r="7" spans="2:13" ht="15.75" hidden="1" customHeight="1" outlineLevel="1">
      <c r="B7" s="145"/>
      <c r="C7" s="146" t="s">
        <v>350</v>
      </c>
      <c r="D7" s="146"/>
      <c r="E7" s="147"/>
      <c r="F7" s="351">
        <v>95</v>
      </c>
      <c r="G7" s="351"/>
      <c r="H7" s="351"/>
    </row>
    <row r="8" spans="2:13" ht="15.75" hidden="1" customHeight="1" outlineLevel="1">
      <c r="B8" s="145"/>
      <c r="C8" s="146" t="s">
        <v>351</v>
      </c>
      <c r="D8" s="146"/>
      <c r="E8" s="147"/>
      <c r="F8" s="351">
        <v>46</v>
      </c>
      <c r="G8" s="351"/>
      <c r="H8" s="351"/>
    </row>
    <row r="9" spans="2:13" ht="15.75" hidden="1" customHeight="1" outlineLevel="1">
      <c r="B9" s="145"/>
      <c r="C9" s="146" t="s">
        <v>352</v>
      </c>
      <c r="D9" s="146"/>
      <c r="E9" s="147"/>
      <c r="F9" s="351">
        <v>78</v>
      </c>
      <c r="G9" s="351"/>
      <c r="H9" s="351"/>
    </row>
    <row r="10" spans="2:13" ht="15.75" hidden="1" customHeight="1" outlineLevel="1">
      <c r="B10" s="145"/>
      <c r="C10" s="146" t="s">
        <v>353</v>
      </c>
      <c r="D10" s="146"/>
      <c r="E10" s="147"/>
      <c r="F10" s="351">
        <v>700</v>
      </c>
      <c r="G10" s="351"/>
      <c r="H10" s="351"/>
    </row>
    <row r="11" spans="2:13" ht="15.75" hidden="1" customHeight="1" outlineLevel="1">
      <c r="B11" s="145"/>
      <c r="C11" s="146" t="s">
        <v>354</v>
      </c>
      <c r="D11" s="146"/>
      <c r="E11" s="147"/>
      <c r="F11" s="351">
        <v>7</v>
      </c>
      <c r="G11" s="351"/>
      <c r="H11" s="351"/>
    </row>
    <row r="12" spans="2:13" ht="15.75" hidden="1" customHeight="1" outlineLevel="1">
      <c r="B12" s="145"/>
      <c r="C12" s="146" t="s">
        <v>355</v>
      </c>
      <c r="D12" s="146"/>
      <c r="E12" s="147"/>
      <c r="F12" s="351" t="s">
        <v>118</v>
      </c>
      <c r="G12" s="351"/>
      <c r="H12" s="351"/>
    </row>
    <row r="13" spans="2:13" ht="15.75" hidden="1" customHeight="1" outlineLevel="1">
      <c r="B13" s="145"/>
      <c r="C13" s="146" t="s">
        <v>356</v>
      </c>
      <c r="D13" s="146"/>
      <c r="E13" s="147"/>
      <c r="F13" s="351">
        <v>20</v>
      </c>
      <c r="G13" s="351"/>
      <c r="H13" s="351"/>
    </row>
    <row r="14" spans="2:13" ht="15.75" hidden="1" customHeight="1" outlineLevel="1">
      <c r="B14" s="145"/>
      <c r="C14" s="146" t="s">
        <v>357</v>
      </c>
      <c r="D14" s="146"/>
      <c r="E14" s="147"/>
      <c r="F14" s="351">
        <v>30</v>
      </c>
      <c r="G14" s="351"/>
      <c r="H14" s="351"/>
    </row>
    <row r="15" spans="2:13" ht="15.75" hidden="1" customHeight="1" outlineLevel="1">
      <c r="B15" s="145"/>
      <c r="C15" s="146" t="s">
        <v>358</v>
      </c>
      <c r="D15" s="146"/>
      <c r="E15" s="147"/>
      <c r="F15" s="351">
        <v>80</v>
      </c>
      <c r="G15" s="351"/>
      <c r="H15" s="351"/>
    </row>
    <row r="16" spans="2:13" ht="15.75" hidden="1" customHeight="1" outlineLevel="1">
      <c r="B16" s="145"/>
      <c r="C16" s="146" t="s">
        <v>359</v>
      </c>
      <c r="D16" s="146"/>
      <c r="E16" s="147"/>
      <c r="F16" s="351">
        <v>381</v>
      </c>
      <c r="G16" s="351"/>
      <c r="H16" s="351"/>
    </row>
    <row r="17" spans="2:11" ht="15.75" hidden="1" customHeight="1" outlineLevel="1">
      <c r="B17" s="145"/>
      <c r="C17" s="146" t="s">
        <v>360</v>
      </c>
      <c r="D17" s="146"/>
      <c r="E17" s="147"/>
      <c r="F17" s="351" t="s">
        <v>151</v>
      </c>
      <c r="G17" s="351"/>
      <c r="H17" s="351"/>
    </row>
    <row r="18" spans="2:11" ht="15.75" hidden="1" customHeight="1" outlineLevel="1">
      <c r="B18" s="145"/>
      <c r="C18" s="146" t="s">
        <v>8</v>
      </c>
      <c r="D18" s="146"/>
      <c r="E18" s="147"/>
      <c r="F18" s="344" t="s">
        <v>152</v>
      </c>
      <c r="G18" s="344"/>
      <c r="H18" s="344"/>
    </row>
    <row r="19" spans="2:11" ht="15.75" hidden="1" customHeight="1" outlineLevel="1">
      <c r="B19" s="145"/>
      <c r="C19" s="146" t="s">
        <v>361</v>
      </c>
      <c r="D19" s="146"/>
      <c r="E19" s="147"/>
      <c r="F19" s="351" t="s">
        <v>18</v>
      </c>
      <c r="G19" s="351"/>
      <c r="H19" s="351"/>
    </row>
    <row r="20" spans="2:11" ht="15.75" hidden="1" customHeight="1" outlineLevel="1">
      <c r="B20" s="145"/>
      <c r="C20" s="146" t="s">
        <v>362</v>
      </c>
      <c r="D20" s="146"/>
      <c r="E20" s="147"/>
      <c r="F20" s="351" t="s">
        <v>133</v>
      </c>
      <c r="G20" s="351"/>
      <c r="H20" s="351"/>
    </row>
    <row r="21" spans="2:11" ht="15.75" hidden="1" customHeight="1" outlineLevel="1">
      <c r="B21" s="145"/>
      <c r="C21" s="146" t="s">
        <v>363</v>
      </c>
      <c r="D21" s="146"/>
      <c r="E21" s="147"/>
      <c r="F21" s="351" t="s">
        <v>153</v>
      </c>
      <c r="G21" s="351"/>
      <c r="H21" s="351"/>
    </row>
    <row r="22" spans="2:11" ht="15.75" hidden="1" customHeight="1" outlineLevel="1">
      <c r="B22" s="145"/>
      <c r="C22" s="146" t="s">
        <v>365</v>
      </c>
      <c r="D22" s="146"/>
      <c r="E22" s="147"/>
      <c r="F22" s="351">
        <v>97</v>
      </c>
      <c r="G22" s="351"/>
      <c r="H22" s="351"/>
    </row>
    <row r="23" spans="2:11" ht="15.75" customHeight="1" collapsed="1">
      <c r="B23" s="45"/>
      <c r="C23" s="48"/>
      <c r="D23" s="48"/>
      <c r="E23" s="75"/>
      <c r="F23" s="48"/>
      <c r="G23" s="48"/>
      <c r="H23" s="47"/>
    </row>
    <row r="24" spans="2:11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1" ht="15.75" customHeight="1" outlineLevel="1">
      <c r="B25" s="228">
        <v>1200</v>
      </c>
      <c r="C25" s="221" t="s">
        <v>138</v>
      </c>
      <c r="D25" s="221"/>
      <c r="E25" s="157">
        <v>2185</v>
      </c>
      <c r="F25" s="158">
        <f>E25*'Прайс-лист'!I3*(1-'Прайс-лист'!$E$3)</f>
        <v>55936</v>
      </c>
      <c r="G25" s="228"/>
      <c r="H25" s="159">
        <f>F25</f>
        <v>55936</v>
      </c>
    </row>
    <row r="26" spans="2:11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1" ht="278.25" hidden="1" customHeight="1" outlineLevel="2">
      <c r="B27" s="161"/>
      <c r="C27" s="341" t="s">
        <v>569</v>
      </c>
      <c r="D27" s="341"/>
      <c r="E27" s="341"/>
      <c r="F27" s="341"/>
      <c r="G27" s="341"/>
      <c r="H27" s="341"/>
    </row>
    <row r="28" spans="2:11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1" ht="15.75" customHeight="1" outlineLevel="1">
      <c r="B29" s="192"/>
      <c r="C29" s="146" t="s">
        <v>461</v>
      </c>
      <c r="D29" s="279" t="s">
        <v>610</v>
      </c>
      <c r="E29" s="201">
        <v>23</v>
      </c>
      <c r="F29" s="158">
        <f>E29*'Прайс-лист'!I3*(1-'Прайс-лист'!$E$3)</f>
        <v>588.80000000000007</v>
      </c>
      <c r="G29" s="160">
        <v>0</v>
      </c>
      <c r="H29" s="159">
        <f>F29*G29</f>
        <v>0</v>
      </c>
      <c r="J29" s="236" t="s">
        <v>610</v>
      </c>
      <c r="K29" s="236" t="s">
        <v>610</v>
      </c>
    </row>
    <row r="30" spans="2:11" ht="15.75" customHeight="1" outlineLevel="1">
      <c r="B30" s="228">
        <v>2123</v>
      </c>
      <c r="C30" s="146" t="s">
        <v>462</v>
      </c>
      <c r="D30" s="252" t="s">
        <v>610</v>
      </c>
      <c r="E30" s="201">
        <v>129</v>
      </c>
      <c r="F30" s="158">
        <f>E30*'Прайс-лист'!I3*(1-'Прайс-лист'!$E$3)</f>
        <v>3302.4</v>
      </c>
      <c r="G30" s="160">
        <v>0</v>
      </c>
      <c r="H30" s="159">
        <f>F30*G30</f>
        <v>0</v>
      </c>
      <c r="J30" s="69" t="s">
        <v>293</v>
      </c>
      <c r="K30" s="236" t="s">
        <v>206</v>
      </c>
    </row>
    <row r="31" spans="2:11" ht="15.75" customHeight="1" outlineLevel="1">
      <c r="C31" s="249" t="s">
        <v>376</v>
      </c>
      <c r="D31" s="174"/>
      <c r="E31" s="174"/>
      <c r="F31" s="174"/>
      <c r="G31" s="174"/>
      <c r="H31" s="174"/>
      <c r="J31" s="236" t="s">
        <v>290</v>
      </c>
      <c r="K31" s="237" t="s">
        <v>204</v>
      </c>
    </row>
    <row r="32" spans="2:11" ht="15.75" customHeight="1" outlineLevel="1">
      <c r="B32" s="227">
        <v>4144</v>
      </c>
      <c r="C32" s="162" t="s">
        <v>487</v>
      </c>
      <c r="D32" s="164"/>
      <c r="E32" s="186">
        <v>23</v>
      </c>
      <c r="F32" s="158">
        <f>E32*'Прайс-лист'!I3*(1-'Прайс-лист'!$E$3)</f>
        <v>588.80000000000007</v>
      </c>
      <c r="G32" s="160">
        <v>0</v>
      </c>
      <c r="H32" s="159">
        <f t="shared" ref="H32:H43" si="0">F32*G32</f>
        <v>0</v>
      </c>
      <c r="J32" s="257" t="s">
        <v>291</v>
      </c>
      <c r="K32" s="258"/>
    </row>
    <row r="33" spans="2:11" ht="15.75" customHeight="1" outlineLevel="1">
      <c r="B33" s="227">
        <v>2348</v>
      </c>
      <c r="C33" s="246" t="s">
        <v>520</v>
      </c>
      <c r="D33" s="164"/>
      <c r="E33" s="186">
        <v>97</v>
      </c>
      <c r="F33" s="158">
        <f>E33*'Прайс-лист'!I3*(1-'Прайс-лист'!$E$3)</f>
        <v>2483.2000000000003</v>
      </c>
      <c r="G33" s="160">
        <v>0</v>
      </c>
      <c r="H33" s="159">
        <f t="shared" si="0"/>
        <v>0</v>
      </c>
      <c r="J33" s="258" t="s">
        <v>295</v>
      </c>
      <c r="K33" s="257"/>
    </row>
    <row r="34" spans="2:11" ht="15.75" customHeight="1" outlineLevel="1">
      <c r="B34" s="227">
        <v>2344</v>
      </c>
      <c r="C34" s="277" t="s">
        <v>518</v>
      </c>
      <c r="D34" s="164"/>
      <c r="E34" s="186">
        <v>66</v>
      </c>
      <c r="F34" s="158">
        <f>E34*'Прайс-лист'!I3*(1-'Прайс-лист'!$E$3)</f>
        <v>1689.6000000000001</v>
      </c>
      <c r="G34" s="160">
        <v>0</v>
      </c>
      <c r="H34" s="159">
        <f t="shared" si="0"/>
        <v>0</v>
      </c>
      <c r="J34" s="259" t="s">
        <v>211</v>
      </c>
      <c r="K34" s="257"/>
    </row>
    <row r="35" spans="2:11" ht="15.75" customHeight="1" outlineLevel="1">
      <c r="B35" s="227">
        <v>2345</v>
      </c>
      <c r="C35" s="162" t="s">
        <v>524</v>
      </c>
      <c r="D35" s="164"/>
      <c r="E35" s="186">
        <v>66</v>
      </c>
      <c r="F35" s="158">
        <f>E35*'Прайс-лист'!I3*(1-'Прайс-лист'!$E$3)</f>
        <v>1689.6000000000001</v>
      </c>
      <c r="G35" s="160">
        <v>0</v>
      </c>
      <c r="H35" s="159">
        <f t="shared" si="0"/>
        <v>0</v>
      </c>
      <c r="J35" s="259" t="s">
        <v>294</v>
      </c>
      <c r="K35" s="69"/>
    </row>
    <row r="36" spans="2:11" ht="15.75" customHeight="1" outlineLevel="1">
      <c r="B36" s="227">
        <v>2550</v>
      </c>
      <c r="C36" s="162" t="s">
        <v>525</v>
      </c>
      <c r="D36" s="164"/>
      <c r="E36" s="186">
        <v>257</v>
      </c>
      <c r="F36" s="158">
        <f>E36*'Прайс-лист'!I3*(1-'Прайс-лист'!$E$3)</f>
        <v>6579.2000000000007</v>
      </c>
      <c r="G36" s="160">
        <v>0</v>
      </c>
      <c r="H36" s="159">
        <f t="shared" si="0"/>
        <v>0</v>
      </c>
    </row>
    <row r="37" spans="2:11" ht="15.75" customHeight="1" outlineLevel="1">
      <c r="B37" s="227">
        <v>2210</v>
      </c>
      <c r="C37" s="162" t="s">
        <v>526</v>
      </c>
      <c r="D37" s="164"/>
      <c r="E37" s="201">
        <v>305</v>
      </c>
      <c r="F37" s="158">
        <f>E37*'Прайс-лист'!I3*(1-'Прайс-лист'!$E$3)</f>
        <v>7808</v>
      </c>
      <c r="G37" s="160">
        <v>0</v>
      </c>
      <c r="H37" s="159">
        <f t="shared" si="0"/>
        <v>0</v>
      </c>
    </row>
    <row r="38" spans="2:11" ht="15.75" customHeight="1" outlineLevel="1">
      <c r="B38" s="227">
        <v>2252</v>
      </c>
      <c r="C38" s="162" t="s">
        <v>527</v>
      </c>
      <c r="D38" s="164"/>
      <c r="E38" s="201">
        <v>267</v>
      </c>
      <c r="F38" s="158">
        <f>E38*'Прайс-лист'!I3*(1-'Прайс-лист'!$E$3)</f>
        <v>6835.2000000000007</v>
      </c>
      <c r="G38" s="160">
        <v>0</v>
      </c>
      <c r="H38" s="159">
        <f t="shared" si="0"/>
        <v>0</v>
      </c>
    </row>
    <row r="39" spans="2:11" ht="15.75" customHeight="1" outlineLevel="1">
      <c r="B39" s="227">
        <v>2280</v>
      </c>
      <c r="C39" s="162" t="s">
        <v>528</v>
      </c>
      <c r="D39" s="164"/>
      <c r="E39" s="201">
        <v>115</v>
      </c>
      <c r="F39" s="158">
        <f>E39*'Прайс-лист'!I3*(1-'Прайс-лист'!$E$3)</f>
        <v>2944</v>
      </c>
      <c r="G39" s="160">
        <v>0</v>
      </c>
      <c r="H39" s="159">
        <f t="shared" si="0"/>
        <v>0</v>
      </c>
    </row>
    <row r="40" spans="2:11" ht="15.75" customHeight="1" outlineLevel="1">
      <c r="B40" s="227">
        <v>2281</v>
      </c>
      <c r="C40" s="162" t="s">
        <v>529</v>
      </c>
      <c r="D40" s="164"/>
      <c r="E40" s="201">
        <v>115</v>
      </c>
      <c r="F40" s="158">
        <f>E40*'Прайс-лист'!I3*(1-'Прайс-лист'!$E$3)</f>
        <v>2944</v>
      </c>
      <c r="G40" s="160">
        <v>0</v>
      </c>
      <c r="H40" s="159">
        <f t="shared" si="0"/>
        <v>0</v>
      </c>
    </row>
    <row r="41" spans="2:11" ht="15.75" customHeight="1" outlineLevel="1">
      <c r="B41" s="227">
        <v>2923</v>
      </c>
      <c r="C41" s="246" t="s">
        <v>394</v>
      </c>
      <c r="D41" s="164"/>
      <c r="E41" s="186">
        <v>127</v>
      </c>
      <c r="F41" s="158">
        <f>E41*'Прайс-лист'!I3*(1-'Прайс-лист'!$E$3)</f>
        <v>3251.2000000000003</v>
      </c>
      <c r="G41" s="160">
        <v>0</v>
      </c>
      <c r="H41" s="159">
        <f t="shared" si="0"/>
        <v>0</v>
      </c>
    </row>
    <row r="42" spans="2:11" ht="15.75" customHeight="1" outlineLevel="1">
      <c r="B42" s="227">
        <v>2924</v>
      </c>
      <c r="C42" s="246" t="s">
        <v>434</v>
      </c>
      <c r="D42" s="164"/>
      <c r="E42" s="186">
        <v>151</v>
      </c>
      <c r="F42" s="158">
        <f>E42*'Прайс-лист'!I3*(1-'Прайс-лист'!$E$3)</f>
        <v>3865.6000000000004</v>
      </c>
      <c r="G42" s="160">
        <v>0</v>
      </c>
      <c r="H42" s="159">
        <f t="shared" si="0"/>
        <v>0</v>
      </c>
    </row>
    <row r="43" spans="2:11" ht="15.75" customHeight="1" outlineLevel="1">
      <c r="B43" s="227">
        <v>2829</v>
      </c>
      <c r="C43" s="246" t="s">
        <v>395</v>
      </c>
      <c r="D43" s="164"/>
      <c r="E43" s="186">
        <v>251</v>
      </c>
      <c r="F43" s="158">
        <f>E43*'Прайс-лист'!I3*(1-'Прайс-лист'!$E$3)</f>
        <v>6425.6</v>
      </c>
      <c r="G43" s="160">
        <v>0</v>
      </c>
      <c r="H43" s="159">
        <f t="shared" si="0"/>
        <v>0</v>
      </c>
    </row>
    <row r="44" spans="2:11" ht="15.75" customHeight="1" outlineLevel="1">
      <c r="B44" s="3"/>
      <c r="C44" s="229"/>
      <c r="D44" s="229"/>
      <c r="E44" s="73"/>
      <c r="F44" s="1"/>
      <c r="G44" s="15" t="s">
        <v>417</v>
      </c>
      <c r="H44" s="72">
        <f>SUM(H25:H42)</f>
        <v>55936</v>
      </c>
    </row>
    <row r="45" spans="2:11" ht="15.75" customHeight="1">
      <c r="E45" s="136"/>
      <c r="F45" s="136"/>
      <c r="H45" s="136"/>
    </row>
    <row r="46" spans="2:11" ht="15.75" customHeight="1">
      <c r="C46" s="284" t="s">
        <v>530</v>
      </c>
    </row>
    <row r="47" spans="2:11" ht="15.75" customHeight="1">
      <c r="C47" s="133"/>
    </row>
  </sheetData>
  <sortState ref="A32:H43">
    <sortCondition ref="A32"/>
  </sortState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2:H22"/>
    <mergeCell ref="L2:M2"/>
    <mergeCell ref="B2:H2"/>
    <mergeCell ref="B3:H3"/>
    <mergeCell ref="F19:H19"/>
    <mergeCell ref="F20:H20"/>
    <mergeCell ref="F21:H21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39"/>
  <sheetViews>
    <sheetView showGridLines="0" zoomScaleNormal="100" workbookViewId="0">
      <pane ySplit="2" topLeftCell="A3" activePane="bottomLeft" state="frozen"/>
      <selection pane="bottomLeft" activeCell="C43" sqref="C4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6384" width="9.140625" style="136"/>
  </cols>
  <sheetData>
    <row r="2" spans="2:12" ht="15.75" customHeight="1">
      <c r="B2" s="339" t="s">
        <v>135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360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255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184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90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46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70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700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5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118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20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30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80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7"/>
      <c r="F17" s="337" t="s">
        <v>132</v>
      </c>
      <c r="G17" s="337"/>
      <c r="H17" s="337"/>
    </row>
    <row r="18" spans="2:10" ht="14.25" hidden="1" outlineLevel="1">
      <c r="B18" s="145"/>
      <c r="C18" s="146" t="s">
        <v>8</v>
      </c>
      <c r="D18" s="146"/>
      <c r="E18" s="147"/>
      <c r="F18" s="337" t="s">
        <v>120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7"/>
      <c r="F20" s="337" t="s">
        <v>133</v>
      </c>
      <c r="G20" s="337"/>
      <c r="H20" s="337"/>
    </row>
    <row r="21" spans="2:10" ht="15.75" hidden="1" customHeight="1" outlineLevel="1">
      <c r="B21" s="145"/>
      <c r="C21" s="146" t="s">
        <v>363</v>
      </c>
      <c r="D21" s="146"/>
      <c r="E21" s="147"/>
      <c r="F21" s="337" t="s">
        <v>134</v>
      </c>
      <c r="G21" s="337"/>
      <c r="H21" s="337"/>
    </row>
    <row r="22" spans="2:10" ht="15.75" hidden="1" customHeight="1" outlineLevel="1">
      <c r="B22" s="145"/>
      <c r="C22" s="146" t="s">
        <v>365</v>
      </c>
      <c r="D22" s="146"/>
      <c r="E22" s="147"/>
      <c r="F22" s="337">
        <v>78</v>
      </c>
      <c r="G22" s="337"/>
      <c r="H22" s="148"/>
    </row>
    <row r="23" spans="2:10" ht="15.75" customHeight="1" collapsed="1">
      <c r="B23" s="149"/>
      <c r="C23" s="154"/>
      <c r="D23" s="154"/>
      <c r="E23" s="155"/>
      <c r="F23" s="154"/>
      <c r="G23" s="154"/>
      <c r="H23" s="156"/>
    </row>
    <row r="24" spans="2:10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0" ht="15.75" customHeight="1" outlineLevel="1">
      <c r="B25" s="228">
        <v>1270</v>
      </c>
      <c r="C25" s="221" t="s">
        <v>138</v>
      </c>
      <c r="D25" s="221"/>
      <c r="E25" s="157">
        <v>1783</v>
      </c>
      <c r="F25" s="158">
        <f>E25*'Прайс-лист'!I3*(1-'Прайс-лист'!$E$3)</f>
        <v>45644.800000000003</v>
      </c>
      <c r="G25" s="228"/>
      <c r="H25" s="159">
        <f>F25</f>
        <v>45644.800000000003</v>
      </c>
    </row>
    <row r="26" spans="2:10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0" ht="274.5" hidden="1" customHeight="1" outlineLevel="2">
      <c r="B27" s="161"/>
      <c r="C27" s="341" t="s">
        <v>570</v>
      </c>
      <c r="D27" s="341"/>
      <c r="E27" s="341"/>
      <c r="F27" s="341"/>
      <c r="G27" s="341"/>
      <c r="H27" s="341"/>
    </row>
    <row r="28" spans="2:10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0" ht="15.75" customHeight="1" outlineLevel="1">
      <c r="B29" s="228"/>
      <c r="C29" s="146" t="s">
        <v>461</v>
      </c>
      <c r="D29" s="279" t="s">
        <v>610</v>
      </c>
      <c r="E29" s="201">
        <v>23</v>
      </c>
      <c r="F29" s="159">
        <f>E29*'Прайс-лист'!I3*(1-'Прайс-лист'!$E$3)</f>
        <v>588.80000000000007</v>
      </c>
      <c r="G29" s="160">
        <v>0</v>
      </c>
      <c r="H29" s="217">
        <f>F29*G29</f>
        <v>0</v>
      </c>
      <c r="J29" s="236" t="s">
        <v>610</v>
      </c>
    </row>
    <row r="30" spans="2:10" ht="15.75" customHeight="1" outlineLevel="1">
      <c r="C30" s="249" t="s">
        <v>376</v>
      </c>
      <c r="D30" s="174"/>
      <c r="E30" s="174"/>
      <c r="F30" s="174"/>
      <c r="G30" s="174"/>
      <c r="H30" s="174"/>
      <c r="J30" s="69" t="s">
        <v>293</v>
      </c>
    </row>
    <row r="31" spans="2:10" ht="15.75" customHeight="1" outlineLevel="1">
      <c r="B31" s="227">
        <v>4144</v>
      </c>
      <c r="C31" s="162" t="s">
        <v>487</v>
      </c>
      <c r="D31" s="164"/>
      <c r="E31" s="201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8" si="0">F31*G31</f>
        <v>0</v>
      </c>
      <c r="J31" s="236" t="s">
        <v>290</v>
      </c>
    </row>
    <row r="32" spans="2:10" ht="15.75" customHeight="1" outlineLevel="1">
      <c r="B32" s="227">
        <v>2402</v>
      </c>
      <c r="C32" s="162" t="s">
        <v>498</v>
      </c>
      <c r="D32" s="164"/>
      <c r="E32" s="201">
        <v>130</v>
      </c>
      <c r="F32" s="158">
        <f>E32*'Прайс-лист'!I3*(1-'Прайс-лист'!$E$3)</f>
        <v>3328</v>
      </c>
      <c r="G32" s="160">
        <v>0</v>
      </c>
      <c r="H32" s="159">
        <f t="shared" si="0"/>
        <v>0</v>
      </c>
      <c r="J32" s="257" t="s">
        <v>291</v>
      </c>
    </row>
    <row r="33" spans="2:10" ht="15.75" customHeight="1" outlineLevel="1">
      <c r="B33" s="227">
        <v>2348</v>
      </c>
      <c r="C33" s="246" t="s">
        <v>520</v>
      </c>
      <c r="D33" s="164"/>
      <c r="E33" s="201">
        <v>97</v>
      </c>
      <c r="F33" s="158">
        <f>E33*'Прайс-лист'!I3*(1-'Прайс-лист'!$E$3)</f>
        <v>2483.2000000000003</v>
      </c>
      <c r="G33" s="160">
        <v>0</v>
      </c>
      <c r="H33" s="159">
        <f t="shared" si="0"/>
        <v>0</v>
      </c>
      <c r="J33" s="258" t="s">
        <v>295</v>
      </c>
    </row>
    <row r="34" spans="2:10" ht="15.75" customHeight="1" outlineLevel="1">
      <c r="B34" s="227">
        <v>2344</v>
      </c>
      <c r="C34" s="277" t="s">
        <v>518</v>
      </c>
      <c r="D34" s="164"/>
      <c r="E34" s="201">
        <v>66</v>
      </c>
      <c r="F34" s="158">
        <f>E34*'Прайс-лист'!I3*(1-'Прайс-лист'!$E$3)</f>
        <v>1689.6000000000001</v>
      </c>
      <c r="G34" s="160">
        <v>0</v>
      </c>
      <c r="H34" s="159">
        <f t="shared" si="0"/>
        <v>0</v>
      </c>
      <c r="J34" s="259" t="s">
        <v>211</v>
      </c>
    </row>
    <row r="35" spans="2:10" ht="15.75" customHeight="1" outlineLevel="1">
      <c r="B35" s="227">
        <v>2345</v>
      </c>
      <c r="C35" s="162" t="s">
        <v>519</v>
      </c>
      <c r="D35" s="164"/>
      <c r="E35" s="201">
        <v>66</v>
      </c>
      <c r="F35" s="158">
        <f>E35*'Прайс-лист'!I3*(1-'Прайс-лист'!$E$3)</f>
        <v>1689.6000000000001</v>
      </c>
      <c r="G35" s="160">
        <v>0</v>
      </c>
      <c r="H35" s="159">
        <f t="shared" si="0"/>
        <v>0</v>
      </c>
      <c r="J35" s="259" t="s">
        <v>294</v>
      </c>
    </row>
    <row r="36" spans="2:10" ht="15.75" customHeight="1" outlineLevel="1">
      <c r="B36" s="227">
        <v>2937</v>
      </c>
      <c r="C36" s="246" t="s">
        <v>394</v>
      </c>
      <c r="D36" s="164"/>
      <c r="E36" s="201">
        <v>121</v>
      </c>
      <c r="F36" s="158">
        <f>E36*'Прайс-лист'!I3*(1-'Прайс-лист'!$E$3)</f>
        <v>3097.6000000000004</v>
      </c>
      <c r="G36" s="160">
        <v>0</v>
      </c>
      <c r="H36" s="159">
        <f t="shared" si="0"/>
        <v>0</v>
      </c>
    </row>
    <row r="37" spans="2:10" ht="15.75" customHeight="1" outlineLevel="1">
      <c r="B37" s="227">
        <v>2938</v>
      </c>
      <c r="C37" s="246" t="s">
        <v>434</v>
      </c>
      <c r="D37" s="164"/>
      <c r="E37" s="201">
        <v>151</v>
      </c>
      <c r="F37" s="158">
        <f>E37*'Прайс-лист'!I3*(1-'Прайс-лист'!$E$3)</f>
        <v>3865.6000000000004</v>
      </c>
      <c r="G37" s="160">
        <v>0</v>
      </c>
      <c r="H37" s="159">
        <f t="shared" si="0"/>
        <v>0</v>
      </c>
    </row>
    <row r="38" spans="2:10" ht="15.75" customHeight="1" outlineLevel="1">
      <c r="B38" s="227">
        <v>2836</v>
      </c>
      <c r="C38" s="246" t="s">
        <v>395</v>
      </c>
      <c r="D38" s="164"/>
      <c r="E38" s="201">
        <v>225</v>
      </c>
      <c r="F38" s="158">
        <f>E38*'Прайс-лист'!I3*(1-'Прайс-лист'!$E$3)</f>
        <v>5760</v>
      </c>
      <c r="G38" s="160">
        <v>0</v>
      </c>
      <c r="H38" s="159">
        <f t="shared" si="0"/>
        <v>0</v>
      </c>
    </row>
    <row r="39" spans="2:10" ht="15.75" customHeight="1" outlineLevel="1">
      <c r="B39" s="3"/>
      <c r="C39" s="352"/>
      <c r="D39" s="352"/>
      <c r="E39" s="73"/>
      <c r="F39" s="1"/>
      <c r="G39" s="15" t="s">
        <v>417</v>
      </c>
      <c r="H39" s="72">
        <f>SUM(H25:H38)</f>
        <v>45644.800000000003</v>
      </c>
    </row>
  </sheetData>
  <mergeCells count="24">
    <mergeCell ref="F21:H21"/>
    <mergeCell ref="C39:D39"/>
    <mergeCell ref="C27:H27"/>
    <mergeCell ref="F6:H6"/>
    <mergeCell ref="F7:H7"/>
    <mergeCell ref="F8:H8"/>
    <mergeCell ref="F19:H19"/>
    <mergeCell ref="F20:H20"/>
    <mergeCell ref="K2:L2"/>
    <mergeCell ref="F22:G22"/>
    <mergeCell ref="B2:H2"/>
    <mergeCell ref="B3:H3"/>
    <mergeCell ref="F15:H15"/>
    <mergeCell ref="F16:H16"/>
    <mergeCell ref="F17:H17"/>
    <mergeCell ref="F18:H18"/>
    <mergeCell ref="F13:H13"/>
    <mergeCell ref="F14:H14"/>
    <mergeCell ref="F10:H10"/>
    <mergeCell ref="F11:H11"/>
    <mergeCell ref="F9:H9"/>
    <mergeCell ref="F12:H12"/>
    <mergeCell ref="F4:H4"/>
    <mergeCell ref="F5:H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49" sqref="C49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136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360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255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184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90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46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42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700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5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122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20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30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80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7"/>
      <c r="F17" s="337" t="s">
        <v>132</v>
      </c>
      <c r="G17" s="337"/>
      <c r="H17" s="337"/>
    </row>
    <row r="18" spans="2:10" ht="31.5" hidden="1" customHeight="1" outlineLevel="1">
      <c r="B18" s="145"/>
      <c r="C18" s="146" t="s">
        <v>8</v>
      </c>
      <c r="D18" s="146"/>
      <c r="E18" s="147"/>
      <c r="F18" s="337" t="s">
        <v>123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7"/>
      <c r="F20" s="337" t="s">
        <v>133</v>
      </c>
      <c r="G20" s="337"/>
      <c r="H20" s="337"/>
    </row>
    <row r="21" spans="2:10" ht="15.75" hidden="1" customHeight="1" outlineLevel="1">
      <c r="B21" s="145"/>
      <c r="C21" s="146" t="s">
        <v>365</v>
      </c>
      <c r="D21" s="146"/>
      <c r="E21" s="147"/>
      <c r="F21" s="337">
        <v>47</v>
      </c>
      <c r="G21" s="337"/>
      <c r="H21" s="337"/>
    </row>
    <row r="22" spans="2:10" ht="15.75" customHeight="1" collapsed="1">
      <c r="B22" s="45"/>
      <c r="C22" s="48"/>
      <c r="D22" s="48"/>
      <c r="E22" s="75"/>
      <c r="F22" s="48"/>
      <c r="G22" s="48"/>
      <c r="H22" s="47"/>
    </row>
    <row r="23" spans="2:10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0" ht="15.75" customHeight="1" outlineLevel="1">
      <c r="B24" s="228">
        <v>1271</v>
      </c>
      <c r="C24" s="221" t="s">
        <v>137</v>
      </c>
      <c r="D24" s="221"/>
      <c r="E24" s="157">
        <v>1898</v>
      </c>
      <c r="F24" s="158">
        <f>E24*'Прайс-лист'!I3*(1-'Прайс-лист'!$E$3)</f>
        <v>48588.800000000003</v>
      </c>
      <c r="G24" s="228"/>
      <c r="H24" s="159">
        <f>F24</f>
        <v>48588.800000000003</v>
      </c>
    </row>
    <row r="25" spans="2:10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0" ht="265.5" hidden="1" customHeight="1" outlineLevel="2">
      <c r="B26" s="161"/>
      <c r="C26" s="341" t="s">
        <v>571</v>
      </c>
      <c r="D26" s="341"/>
      <c r="E26" s="341"/>
      <c r="F26" s="341"/>
      <c r="G26" s="341"/>
      <c r="H26" s="341"/>
    </row>
    <row r="27" spans="2:10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0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0" ht="15.75" customHeight="1" outlineLevel="1">
      <c r="C29" s="249" t="s">
        <v>376</v>
      </c>
      <c r="D29" s="174"/>
      <c r="E29" s="174"/>
      <c r="F29" s="174"/>
      <c r="G29" s="174"/>
      <c r="H29" s="174"/>
      <c r="J29" s="69" t="s">
        <v>293</v>
      </c>
    </row>
    <row r="30" spans="2:10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7" si="0">F30*G30</f>
        <v>0</v>
      </c>
      <c r="J30" s="236" t="s">
        <v>290</v>
      </c>
    </row>
    <row r="31" spans="2:10" ht="15.75" customHeight="1" outlineLevel="1">
      <c r="B31" s="227">
        <v>2402</v>
      </c>
      <c r="C31" s="162" t="s">
        <v>498</v>
      </c>
      <c r="D31" s="164"/>
      <c r="E31" s="201">
        <v>130</v>
      </c>
      <c r="F31" s="158">
        <f>E31*'Прайс-лист'!I3*(1-'Прайс-лист'!$E$3)</f>
        <v>3328</v>
      </c>
      <c r="G31" s="160">
        <v>0</v>
      </c>
      <c r="H31" s="159">
        <f t="shared" si="0"/>
        <v>0</v>
      </c>
      <c r="J31" s="257" t="s">
        <v>291</v>
      </c>
    </row>
    <row r="32" spans="2:10" ht="15.75" customHeight="1" outlineLevel="1">
      <c r="B32" s="227">
        <v>2348</v>
      </c>
      <c r="C32" s="246" t="s">
        <v>520</v>
      </c>
      <c r="D32" s="164"/>
      <c r="E32" s="201">
        <v>97</v>
      </c>
      <c r="F32" s="158">
        <f>E32*'Прайс-лист'!I3*(1-'Прайс-лист'!$E$3)</f>
        <v>2483.2000000000003</v>
      </c>
      <c r="G32" s="160">
        <v>0</v>
      </c>
      <c r="H32" s="159">
        <f t="shared" si="0"/>
        <v>0</v>
      </c>
      <c r="J32" s="258" t="s">
        <v>295</v>
      </c>
    </row>
    <row r="33" spans="2:10" ht="15.75" customHeight="1" outlineLevel="1">
      <c r="B33" s="227">
        <v>2344</v>
      </c>
      <c r="C33" s="277" t="s">
        <v>518</v>
      </c>
      <c r="D33" s="164"/>
      <c r="E33" s="201">
        <v>66</v>
      </c>
      <c r="F33" s="158">
        <f>E33*'Прайс-лист'!I3*(1-'Прайс-лист'!$E$3)</f>
        <v>1689.6000000000001</v>
      </c>
      <c r="G33" s="160">
        <v>0</v>
      </c>
      <c r="H33" s="159">
        <f t="shared" si="0"/>
        <v>0</v>
      </c>
      <c r="J33" s="259" t="s">
        <v>211</v>
      </c>
    </row>
    <row r="34" spans="2:10" ht="15.75" customHeight="1" outlineLevel="1">
      <c r="B34" s="227">
        <v>2345</v>
      </c>
      <c r="C34" s="162" t="s">
        <v>519</v>
      </c>
      <c r="D34" s="164"/>
      <c r="E34" s="201">
        <v>66</v>
      </c>
      <c r="F34" s="158">
        <f>E34*'Прайс-лист'!I3*(1-'Прайс-лист'!$E$3)</f>
        <v>1689.6000000000001</v>
      </c>
      <c r="G34" s="160">
        <v>0</v>
      </c>
      <c r="H34" s="159">
        <f t="shared" si="0"/>
        <v>0</v>
      </c>
      <c r="J34" s="259" t="s">
        <v>294</v>
      </c>
    </row>
    <row r="35" spans="2:10" ht="15.75" customHeight="1" outlineLevel="1">
      <c r="B35" s="227">
        <v>2937</v>
      </c>
      <c r="C35" s="246" t="s">
        <v>394</v>
      </c>
      <c r="D35" s="164"/>
      <c r="E35" s="201">
        <v>121</v>
      </c>
      <c r="F35" s="158">
        <f>E35*'Прайс-лист'!I3*(1-'Прайс-лист'!$E$3)</f>
        <v>3097.6000000000004</v>
      </c>
      <c r="G35" s="160">
        <v>0</v>
      </c>
      <c r="H35" s="159">
        <f t="shared" si="0"/>
        <v>0</v>
      </c>
    </row>
    <row r="36" spans="2:10" ht="15.75" customHeight="1" outlineLevel="1">
      <c r="B36" s="227">
        <v>2938</v>
      </c>
      <c r="C36" s="246" t="s">
        <v>434</v>
      </c>
      <c r="D36" s="164"/>
      <c r="E36" s="201">
        <v>151</v>
      </c>
      <c r="F36" s="158">
        <f>E36*'Прайс-лист'!I3*(1-'Прайс-лист'!$E$3)</f>
        <v>3865.6000000000004</v>
      </c>
      <c r="G36" s="160">
        <v>0</v>
      </c>
      <c r="H36" s="159">
        <f t="shared" si="0"/>
        <v>0</v>
      </c>
    </row>
    <row r="37" spans="2:10" ht="15.75" customHeight="1" outlineLevel="1">
      <c r="B37" s="227">
        <v>2836</v>
      </c>
      <c r="C37" s="246" t="s">
        <v>395</v>
      </c>
      <c r="D37" s="164"/>
      <c r="E37" s="201">
        <v>225</v>
      </c>
      <c r="F37" s="158">
        <f>E37*'Прайс-лист'!I3*(1-'Прайс-лист'!$E$3)</f>
        <v>5760</v>
      </c>
      <c r="G37" s="160">
        <v>0</v>
      </c>
      <c r="H37" s="159">
        <f t="shared" si="0"/>
        <v>0</v>
      </c>
    </row>
    <row r="38" spans="2:10" ht="15.75" customHeight="1" outlineLevel="1">
      <c r="B38" s="3"/>
      <c r="C38" s="229"/>
      <c r="D38" s="229"/>
      <c r="E38" s="73"/>
      <c r="F38" s="1"/>
      <c r="G38" s="15" t="s">
        <v>417</v>
      </c>
      <c r="H38" s="72">
        <f>SUM(H24:H37)</f>
        <v>48588.800000000003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K2:L2"/>
    <mergeCell ref="F16:H16"/>
    <mergeCell ref="F17:H17"/>
    <mergeCell ref="F18:H18"/>
    <mergeCell ref="B2:H2"/>
    <mergeCell ref="B3:H3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3" activePane="bottomLeft" state="frozen"/>
      <selection pane="bottomLeft" activeCell="C31" sqref="C31:C3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131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330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235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165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78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43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60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600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4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118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15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20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50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7"/>
      <c r="F17" s="337" t="s">
        <v>125</v>
      </c>
      <c r="G17" s="337"/>
      <c r="H17" s="337"/>
    </row>
    <row r="18" spans="2:10" ht="14.25" hidden="1" outlineLevel="1">
      <c r="B18" s="145"/>
      <c r="C18" s="146" t="s">
        <v>8</v>
      </c>
      <c r="D18" s="146"/>
      <c r="E18" s="147"/>
      <c r="F18" s="337" t="s">
        <v>120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0" ht="15.75" hidden="1" customHeight="1" outlineLevel="1">
      <c r="B21" s="145"/>
      <c r="C21" s="146" t="s">
        <v>363</v>
      </c>
      <c r="D21" s="146"/>
      <c r="E21" s="147"/>
      <c r="F21" s="337" t="s">
        <v>128</v>
      </c>
      <c r="G21" s="337"/>
      <c r="H21" s="337"/>
    </row>
    <row r="22" spans="2:10" ht="15.75" hidden="1" customHeight="1" outlineLevel="1">
      <c r="B22" s="145"/>
      <c r="C22" s="146" t="s">
        <v>365</v>
      </c>
      <c r="D22" s="146"/>
      <c r="E22" s="147"/>
      <c r="F22" s="337">
        <v>65</v>
      </c>
      <c r="G22" s="337"/>
      <c r="H22" s="337"/>
    </row>
    <row r="23" spans="2:10" ht="15.75" customHeight="1" collapsed="1">
      <c r="B23" s="45"/>
      <c r="C23" s="48"/>
      <c r="D23" s="48"/>
      <c r="E23" s="75"/>
      <c r="F23" s="48"/>
      <c r="G23" s="48"/>
      <c r="H23" s="47"/>
    </row>
    <row r="24" spans="2:10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0" ht="15.75" customHeight="1" outlineLevel="1">
      <c r="B25" s="228">
        <v>1260</v>
      </c>
      <c r="C25" s="221" t="s">
        <v>138</v>
      </c>
      <c r="D25" s="221"/>
      <c r="E25" s="157">
        <v>1617</v>
      </c>
      <c r="F25" s="158">
        <f>E25*'Прайс-лист'!I3*(1-'Прайс-лист'!$E$3)</f>
        <v>41395.200000000004</v>
      </c>
      <c r="G25" s="228"/>
      <c r="H25" s="159">
        <f>F25</f>
        <v>41395.200000000004</v>
      </c>
    </row>
    <row r="26" spans="2:10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0" ht="274.5" hidden="1" customHeight="1" outlineLevel="2">
      <c r="B27" s="161"/>
      <c r="C27" s="341" t="s">
        <v>572</v>
      </c>
      <c r="D27" s="341"/>
      <c r="E27" s="341"/>
      <c r="F27" s="341"/>
      <c r="G27" s="341"/>
      <c r="H27" s="341"/>
    </row>
    <row r="28" spans="2:10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0" ht="15.75" customHeight="1" outlineLevel="1">
      <c r="B29" s="228"/>
      <c r="C29" s="146" t="s">
        <v>461</v>
      </c>
      <c r="D29" s="279" t="s">
        <v>610</v>
      </c>
      <c r="E29" s="201">
        <v>23</v>
      </c>
      <c r="F29" s="159">
        <f>E29*'Прайс-лист'!I3*(1-'Прайс-лист'!$E$3)</f>
        <v>588.80000000000007</v>
      </c>
      <c r="G29" s="160">
        <v>0</v>
      </c>
      <c r="H29" s="217">
        <f>F29*G29</f>
        <v>0</v>
      </c>
      <c r="J29" s="236" t="s">
        <v>610</v>
      </c>
    </row>
    <row r="30" spans="2:10" ht="15.75" customHeight="1" outlineLevel="1">
      <c r="C30" s="249" t="s">
        <v>376</v>
      </c>
      <c r="D30" s="174"/>
      <c r="E30" s="174"/>
      <c r="F30" s="174"/>
      <c r="G30" s="174"/>
      <c r="H30" s="174"/>
      <c r="J30" s="69" t="s">
        <v>293</v>
      </c>
    </row>
    <row r="31" spans="2:10" ht="15.75" customHeight="1" outlineLevel="1">
      <c r="B31" s="227">
        <v>4144</v>
      </c>
      <c r="C31" s="162" t="s">
        <v>487</v>
      </c>
      <c r="D31" s="164"/>
      <c r="E31" s="201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8" si="0">F31*G31</f>
        <v>0</v>
      </c>
      <c r="J31" s="236" t="s">
        <v>290</v>
      </c>
    </row>
    <row r="32" spans="2:10" ht="15.75" customHeight="1" outlineLevel="1">
      <c r="B32" s="227">
        <v>2401</v>
      </c>
      <c r="C32" s="162" t="s">
        <v>498</v>
      </c>
      <c r="D32" s="164"/>
      <c r="E32" s="201">
        <v>141</v>
      </c>
      <c r="F32" s="158">
        <f>E32*'Прайс-лист'!I3*(1-'Прайс-лист'!$E$3)</f>
        <v>3609.6000000000004</v>
      </c>
      <c r="G32" s="160">
        <v>0</v>
      </c>
      <c r="H32" s="159">
        <f t="shared" si="0"/>
        <v>0</v>
      </c>
      <c r="J32" s="257" t="s">
        <v>291</v>
      </c>
    </row>
    <row r="33" spans="2:10" ht="15.75" customHeight="1" outlineLevel="1">
      <c r="B33" s="227">
        <v>2347</v>
      </c>
      <c r="C33" s="246" t="s">
        <v>520</v>
      </c>
      <c r="D33" s="164"/>
      <c r="E33" s="201">
        <v>86</v>
      </c>
      <c r="F33" s="158">
        <f>E33*'Прайс-лист'!I3*(1-'Прайс-лист'!$E$3)</f>
        <v>2201.6</v>
      </c>
      <c r="G33" s="160">
        <v>0</v>
      </c>
      <c r="H33" s="159">
        <f t="shared" si="0"/>
        <v>0</v>
      </c>
      <c r="J33" s="258" t="s">
        <v>295</v>
      </c>
    </row>
    <row r="34" spans="2:10" ht="15.75" customHeight="1" outlineLevel="1">
      <c r="B34" s="227">
        <v>2342</v>
      </c>
      <c r="C34" s="277" t="s">
        <v>518</v>
      </c>
      <c r="D34" s="164"/>
      <c r="E34" s="201">
        <v>62</v>
      </c>
      <c r="F34" s="158">
        <f>E34*'Прайс-лист'!I3*(1-'Прайс-лист'!$E$3)</f>
        <v>1587.2</v>
      </c>
      <c r="G34" s="160">
        <v>0</v>
      </c>
      <c r="H34" s="159">
        <f t="shared" si="0"/>
        <v>0</v>
      </c>
      <c r="J34" s="259" t="s">
        <v>211</v>
      </c>
    </row>
    <row r="35" spans="2:10" ht="15.75" customHeight="1" outlineLevel="1">
      <c r="B35" s="227">
        <v>2343</v>
      </c>
      <c r="C35" s="162" t="s">
        <v>519</v>
      </c>
      <c r="D35" s="164"/>
      <c r="E35" s="201">
        <v>62</v>
      </c>
      <c r="F35" s="158">
        <f>E35*'Прайс-лист'!I3*(1-'Прайс-лист'!$E$3)</f>
        <v>1587.2</v>
      </c>
      <c r="G35" s="160">
        <v>0</v>
      </c>
      <c r="H35" s="159">
        <f t="shared" si="0"/>
        <v>0</v>
      </c>
      <c r="J35" s="259" t="s">
        <v>294</v>
      </c>
    </row>
    <row r="36" spans="2:10" ht="15.75" customHeight="1" outlineLevel="1">
      <c r="B36" s="227">
        <v>2935</v>
      </c>
      <c r="C36" s="246" t="s">
        <v>394</v>
      </c>
      <c r="D36" s="164"/>
      <c r="E36" s="201">
        <v>110</v>
      </c>
      <c r="F36" s="158">
        <f>E36*'Прайс-лист'!I3*(1-'Прайс-лист'!$E$3)</f>
        <v>2816</v>
      </c>
      <c r="G36" s="160">
        <v>0</v>
      </c>
      <c r="H36" s="159">
        <f t="shared" si="0"/>
        <v>0</v>
      </c>
    </row>
    <row r="37" spans="2:10" ht="15.75" customHeight="1" outlineLevel="1">
      <c r="B37" s="227">
        <v>2936</v>
      </c>
      <c r="C37" s="246" t="s">
        <v>434</v>
      </c>
      <c r="D37" s="164"/>
      <c r="E37" s="201">
        <v>132</v>
      </c>
      <c r="F37" s="158">
        <f>E37*'Прайс-лист'!I3*(1-'Прайс-лист'!$E$3)</f>
        <v>3379.2000000000003</v>
      </c>
      <c r="G37" s="160">
        <v>0</v>
      </c>
      <c r="H37" s="159">
        <f t="shared" si="0"/>
        <v>0</v>
      </c>
    </row>
    <row r="38" spans="2:10" ht="15.75" customHeight="1" outlineLevel="1">
      <c r="B38" s="227">
        <v>2835</v>
      </c>
      <c r="C38" s="246" t="s">
        <v>395</v>
      </c>
      <c r="D38" s="164"/>
      <c r="E38" s="201">
        <v>188</v>
      </c>
      <c r="F38" s="158">
        <f>E38*'Прайс-лист'!I3*(1-'Прайс-лист'!$E$3)</f>
        <v>4812.8</v>
      </c>
      <c r="G38" s="160">
        <v>0</v>
      </c>
      <c r="H38" s="159">
        <f t="shared" si="0"/>
        <v>0</v>
      </c>
    </row>
    <row r="39" spans="2:10" ht="15.75" customHeight="1" outlineLevel="1">
      <c r="B39" s="3"/>
      <c r="C39" s="229"/>
      <c r="D39" s="229"/>
      <c r="E39" s="73"/>
      <c r="F39" s="1"/>
      <c r="G39" s="15" t="s">
        <v>417</v>
      </c>
      <c r="H39" s="72">
        <f>SUM(H25:H38)</f>
        <v>41395.200000000004</v>
      </c>
    </row>
  </sheetData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9:H19"/>
    <mergeCell ref="F20:H20"/>
    <mergeCell ref="F21:H21"/>
    <mergeCell ref="F18:H18"/>
    <mergeCell ref="F22:H22"/>
    <mergeCell ref="K2:L2"/>
    <mergeCell ref="B2:H2"/>
    <mergeCell ref="B3:H3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28" sqref="C2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140625" style="137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281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8"/>
      <c r="F4" s="337">
        <v>330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8"/>
      <c r="F5" s="337">
        <v>235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8"/>
      <c r="F6" s="337">
        <v>165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8"/>
      <c r="F7" s="337">
        <v>78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8"/>
      <c r="F8" s="337">
        <v>43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8"/>
      <c r="F9" s="337">
        <v>36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8"/>
      <c r="F10" s="337">
        <v>600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8"/>
      <c r="F11" s="337">
        <v>4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8"/>
      <c r="F12" s="337" t="s">
        <v>122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8"/>
      <c r="F13" s="337">
        <v>15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8"/>
      <c r="F14" s="337">
        <v>20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8"/>
      <c r="F15" s="337">
        <v>50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8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8"/>
      <c r="F17" s="337" t="s">
        <v>125</v>
      </c>
      <c r="G17" s="337"/>
      <c r="H17" s="337"/>
    </row>
    <row r="18" spans="2:10" ht="31.5" hidden="1" customHeight="1" outlineLevel="1">
      <c r="B18" s="145"/>
      <c r="C18" s="146" t="s">
        <v>8</v>
      </c>
      <c r="D18" s="146"/>
      <c r="E18" s="148"/>
      <c r="F18" s="337" t="s">
        <v>123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8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8"/>
      <c r="F20" s="337" t="s">
        <v>113</v>
      </c>
      <c r="G20" s="337"/>
      <c r="H20" s="337"/>
    </row>
    <row r="21" spans="2:10" ht="15.75" hidden="1" customHeight="1" outlineLevel="1">
      <c r="B21" s="145"/>
      <c r="C21" s="146" t="s">
        <v>365</v>
      </c>
      <c r="D21" s="146"/>
      <c r="E21" s="148"/>
      <c r="F21" s="337">
        <v>41</v>
      </c>
      <c r="G21" s="337"/>
      <c r="H21" s="337"/>
    </row>
    <row r="22" spans="2:10" ht="15.75" customHeight="1" collapsed="1">
      <c r="B22" s="45"/>
      <c r="C22" s="48"/>
      <c r="D22" s="48"/>
      <c r="E22" s="47"/>
      <c r="F22" s="48"/>
      <c r="G22" s="48"/>
      <c r="H22" s="47"/>
    </row>
    <row r="23" spans="2:10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0" ht="15.75" customHeight="1" outlineLevel="1">
      <c r="B24" s="228">
        <v>1261</v>
      </c>
      <c r="C24" s="221" t="s">
        <v>137</v>
      </c>
      <c r="D24" s="221"/>
      <c r="E24" s="185">
        <v>1724</v>
      </c>
      <c r="F24" s="158">
        <f>E24*'Прайс-лист'!I3*(1-'Прайс-лист'!$E$3)</f>
        <v>44134.400000000001</v>
      </c>
      <c r="G24" s="228"/>
      <c r="H24" s="159">
        <f>F24</f>
        <v>44134.400000000001</v>
      </c>
    </row>
    <row r="25" spans="2:10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0" ht="264.75" hidden="1" customHeight="1" outlineLevel="2">
      <c r="B26" s="161"/>
      <c r="C26" s="341" t="s">
        <v>571</v>
      </c>
      <c r="D26" s="341"/>
      <c r="E26" s="341"/>
      <c r="F26" s="341"/>
      <c r="G26" s="341"/>
      <c r="H26" s="341"/>
    </row>
    <row r="27" spans="2:10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0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0" ht="15.75" customHeight="1" outlineLevel="1">
      <c r="C29" s="249" t="s">
        <v>376</v>
      </c>
      <c r="D29" s="174"/>
      <c r="E29" s="174"/>
      <c r="F29" s="174"/>
      <c r="G29" s="174"/>
      <c r="H29" s="174"/>
      <c r="J29" s="69" t="s">
        <v>293</v>
      </c>
    </row>
    <row r="30" spans="2:10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7" si="0">F30*G30</f>
        <v>0</v>
      </c>
      <c r="J30" s="236" t="s">
        <v>290</v>
      </c>
    </row>
    <row r="31" spans="2:10" ht="15.75" customHeight="1" outlineLevel="1">
      <c r="B31" s="227">
        <v>2401</v>
      </c>
      <c r="C31" s="162" t="s">
        <v>498</v>
      </c>
      <c r="D31" s="164"/>
      <c r="E31" s="201">
        <v>141</v>
      </c>
      <c r="F31" s="158">
        <f>E31*'Прайс-лист'!I3*(1-'Прайс-лист'!$E$3)</f>
        <v>3609.6000000000004</v>
      </c>
      <c r="G31" s="160">
        <v>0</v>
      </c>
      <c r="H31" s="159">
        <f t="shared" si="0"/>
        <v>0</v>
      </c>
      <c r="J31" s="257" t="s">
        <v>291</v>
      </c>
    </row>
    <row r="32" spans="2:10" ht="15.75" customHeight="1" outlineLevel="1">
      <c r="B32" s="227">
        <v>2347</v>
      </c>
      <c r="C32" s="246" t="s">
        <v>520</v>
      </c>
      <c r="D32" s="164"/>
      <c r="E32" s="201">
        <v>86</v>
      </c>
      <c r="F32" s="158">
        <f>E32*'Прайс-лист'!I3*(1-'Прайс-лист'!$E$3)</f>
        <v>2201.6</v>
      </c>
      <c r="G32" s="160">
        <v>0</v>
      </c>
      <c r="H32" s="159">
        <f t="shared" si="0"/>
        <v>0</v>
      </c>
      <c r="J32" s="258" t="s">
        <v>295</v>
      </c>
    </row>
    <row r="33" spans="2:10" ht="15.75" customHeight="1" outlineLevel="1">
      <c r="B33" s="227">
        <v>2342</v>
      </c>
      <c r="C33" s="277" t="s">
        <v>518</v>
      </c>
      <c r="D33" s="164"/>
      <c r="E33" s="201">
        <v>62</v>
      </c>
      <c r="F33" s="158">
        <f>E33*'Прайс-лист'!I3*(1-'Прайс-лист'!$E$3)</f>
        <v>1587.2</v>
      </c>
      <c r="G33" s="160">
        <v>0</v>
      </c>
      <c r="H33" s="159">
        <f t="shared" si="0"/>
        <v>0</v>
      </c>
      <c r="J33" s="259" t="s">
        <v>211</v>
      </c>
    </row>
    <row r="34" spans="2:10" ht="15.75" customHeight="1" outlineLevel="1">
      <c r="B34" s="227">
        <v>2343</v>
      </c>
      <c r="C34" s="162" t="s">
        <v>519</v>
      </c>
      <c r="D34" s="164"/>
      <c r="E34" s="201">
        <v>62</v>
      </c>
      <c r="F34" s="158">
        <f>E34*'Прайс-лист'!I3*(1-'Прайс-лист'!$E$3)</f>
        <v>1587.2</v>
      </c>
      <c r="G34" s="160">
        <v>0</v>
      </c>
      <c r="H34" s="159">
        <f t="shared" si="0"/>
        <v>0</v>
      </c>
      <c r="J34" s="259" t="s">
        <v>294</v>
      </c>
    </row>
    <row r="35" spans="2:10" ht="15.75" customHeight="1" outlineLevel="1">
      <c r="B35" s="227">
        <v>2935</v>
      </c>
      <c r="C35" s="246" t="s">
        <v>394</v>
      </c>
      <c r="D35" s="164"/>
      <c r="E35" s="201">
        <v>110</v>
      </c>
      <c r="F35" s="158">
        <f>E35*'Прайс-лист'!I3*(1-'Прайс-лист'!$E$3)</f>
        <v>2816</v>
      </c>
      <c r="G35" s="160">
        <v>0</v>
      </c>
      <c r="H35" s="159">
        <f t="shared" si="0"/>
        <v>0</v>
      </c>
    </row>
    <row r="36" spans="2:10" ht="15.75" customHeight="1" outlineLevel="1">
      <c r="B36" s="227">
        <v>2936</v>
      </c>
      <c r="C36" s="246" t="s">
        <v>434</v>
      </c>
      <c r="D36" s="164"/>
      <c r="E36" s="201">
        <v>132</v>
      </c>
      <c r="F36" s="158">
        <f>E36*'Прайс-лист'!I3*(1-'Прайс-лист'!$E$3)</f>
        <v>3379.2000000000003</v>
      </c>
      <c r="G36" s="160">
        <v>0</v>
      </c>
      <c r="H36" s="159">
        <f t="shared" si="0"/>
        <v>0</v>
      </c>
    </row>
    <row r="37" spans="2:10" ht="15.75" customHeight="1" outlineLevel="1">
      <c r="B37" s="227">
        <v>2835</v>
      </c>
      <c r="C37" s="246" t="s">
        <v>395</v>
      </c>
      <c r="D37" s="164"/>
      <c r="E37" s="201">
        <v>188</v>
      </c>
      <c r="F37" s="158">
        <f>E37*'Прайс-лист'!I3*(1-'Прайс-лист'!$E$3)</f>
        <v>4812.8</v>
      </c>
      <c r="G37" s="160">
        <v>0</v>
      </c>
      <c r="H37" s="159">
        <f t="shared" si="0"/>
        <v>0</v>
      </c>
    </row>
    <row r="38" spans="2:10" ht="15.75" customHeight="1" outlineLevel="1">
      <c r="B38" s="3"/>
      <c r="C38" s="229"/>
      <c r="D38" s="229"/>
      <c r="E38" s="1"/>
      <c r="F38" s="1"/>
      <c r="G38" s="15" t="s">
        <v>417</v>
      </c>
      <c r="H38" s="72">
        <f>SUM(H24:H37)</f>
        <v>44134.400000000001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K2:L2"/>
    <mergeCell ref="B2:H2"/>
    <mergeCell ref="B3:H3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3" activePane="bottomLeft" state="frozen"/>
      <selection pane="bottomLeft" activeCell="N51" sqref="N51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129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300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205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165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78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43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54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520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4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118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10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15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50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7"/>
      <c r="F17" s="337" t="s">
        <v>125</v>
      </c>
      <c r="G17" s="337"/>
      <c r="H17" s="337"/>
    </row>
    <row r="18" spans="2:10" ht="14.25" hidden="1" outlineLevel="1">
      <c r="B18" s="145"/>
      <c r="C18" s="146" t="s">
        <v>8</v>
      </c>
      <c r="D18" s="146"/>
      <c r="E18" s="147"/>
      <c r="F18" s="337" t="s">
        <v>120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0" ht="15.75" hidden="1" customHeight="1" outlineLevel="1">
      <c r="B21" s="145"/>
      <c r="C21" s="146" t="s">
        <v>363</v>
      </c>
      <c r="D21" s="146"/>
      <c r="E21" s="147"/>
      <c r="F21" s="337" t="s">
        <v>128</v>
      </c>
      <c r="G21" s="337"/>
      <c r="H21" s="337"/>
    </row>
    <row r="22" spans="2:10" ht="15.75" hidden="1" customHeight="1" outlineLevel="1">
      <c r="B22" s="145"/>
      <c r="C22" s="146" t="s">
        <v>365</v>
      </c>
      <c r="D22" s="146"/>
      <c r="E22" s="147"/>
      <c r="F22" s="337">
        <v>59</v>
      </c>
      <c r="G22" s="337"/>
      <c r="H22" s="337"/>
    </row>
    <row r="23" spans="2:10" ht="15.75" customHeight="1" collapsed="1">
      <c r="B23" s="45"/>
      <c r="C23" s="48"/>
      <c r="D23" s="48"/>
      <c r="E23" s="75"/>
      <c r="F23" s="48"/>
      <c r="G23" s="48"/>
      <c r="H23" s="47"/>
    </row>
    <row r="24" spans="2:10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0" ht="15.75" customHeight="1" outlineLevel="1">
      <c r="B25" s="228">
        <v>1250</v>
      </c>
      <c r="C25" s="221" t="s">
        <v>138</v>
      </c>
      <c r="D25" s="221"/>
      <c r="E25" s="157">
        <v>1509</v>
      </c>
      <c r="F25" s="158">
        <f>E25*'Прайс-лист'!I3*(1-'Прайс-лист'!$E$3)</f>
        <v>38630.400000000001</v>
      </c>
      <c r="G25" s="228"/>
      <c r="H25" s="159">
        <f>F25</f>
        <v>38630.400000000001</v>
      </c>
    </row>
    <row r="26" spans="2:10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0" ht="276.75" hidden="1" customHeight="1" outlineLevel="2">
      <c r="B27" s="161"/>
      <c r="C27" s="341" t="s">
        <v>570</v>
      </c>
      <c r="D27" s="341"/>
      <c r="E27" s="341"/>
      <c r="F27" s="341"/>
      <c r="G27" s="341"/>
      <c r="H27" s="341"/>
    </row>
    <row r="28" spans="2:10" ht="15.75" customHeight="1" outlineLevel="1" collapsed="1">
      <c r="C28" s="15" t="s">
        <v>228</v>
      </c>
      <c r="D28" s="15"/>
      <c r="E28" s="15"/>
      <c r="F28" s="15"/>
      <c r="G28" s="15"/>
      <c r="H28" s="15"/>
    </row>
    <row r="29" spans="2:10" ht="15.75" customHeight="1" outlineLevel="1">
      <c r="B29" s="228"/>
      <c r="C29" s="146" t="s">
        <v>461</v>
      </c>
      <c r="D29" s="279" t="s">
        <v>610</v>
      </c>
      <c r="E29" s="201">
        <v>23</v>
      </c>
      <c r="F29" s="159">
        <f>E29*'Прайс-лист'!I3*(1-'Прайс-лист'!$E$3)</f>
        <v>588.80000000000007</v>
      </c>
      <c r="G29" s="160">
        <v>0</v>
      </c>
      <c r="H29" s="217">
        <f>F29*G29</f>
        <v>0</v>
      </c>
      <c r="J29" s="236" t="s">
        <v>610</v>
      </c>
    </row>
    <row r="30" spans="2:10" ht="15.75" customHeight="1" outlineLevel="1">
      <c r="C30" s="174" t="s">
        <v>2</v>
      </c>
      <c r="D30" s="174"/>
      <c r="E30" s="174"/>
      <c r="F30" s="174"/>
      <c r="G30" s="174"/>
      <c r="H30" s="174"/>
      <c r="J30" s="69" t="s">
        <v>293</v>
      </c>
    </row>
    <row r="31" spans="2:10" ht="15.75" customHeight="1" outlineLevel="1">
      <c r="B31" s="227">
        <v>4144</v>
      </c>
      <c r="C31" s="162" t="s">
        <v>487</v>
      </c>
      <c r="D31" s="164"/>
      <c r="E31" s="201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8" si="0">F31*G31</f>
        <v>0</v>
      </c>
      <c r="J31" s="236" t="s">
        <v>290</v>
      </c>
    </row>
    <row r="32" spans="2:10" ht="15.75" customHeight="1" outlineLevel="1">
      <c r="B32" s="227">
        <v>2401</v>
      </c>
      <c r="C32" s="162" t="s">
        <v>498</v>
      </c>
      <c r="D32" s="164"/>
      <c r="E32" s="201">
        <v>141</v>
      </c>
      <c r="F32" s="158">
        <f>E32*'Прайс-лист'!I3*(1-'Прайс-лист'!$E$3)</f>
        <v>3609.6000000000004</v>
      </c>
      <c r="G32" s="160">
        <v>0</v>
      </c>
      <c r="H32" s="159">
        <f t="shared" si="0"/>
        <v>0</v>
      </c>
      <c r="J32" s="257" t="s">
        <v>291</v>
      </c>
    </row>
    <row r="33" spans="2:10" ht="15.75" customHeight="1" outlineLevel="1">
      <c r="B33" s="227">
        <v>2347</v>
      </c>
      <c r="C33" s="246" t="s">
        <v>520</v>
      </c>
      <c r="D33" s="164"/>
      <c r="E33" s="201">
        <v>86</v>
      </c>
      <c r="F33" s="158">
        <f>E33*'Прайс-лист'!I3*(1-'Прайс-лист'!$E$3)</f>
        <v>2201.6</v>
      </c>
      <c r="G33" s="160">
        <v>0</v>
      </c>
      <c r="H33" s="159">
        <f t="shared" si="0"/>
        <v>0</v>
      </c>
      <c r="J33" s="258" t="s">
        <v>295</v>
      </c>
    </row>
    <row r="34" spans="2:10" ht="15.75" customHeight="1" outlineLevel="1">
      <c r="B34" s="227">
        <v>2342</v>
      </c>
      <c r="C34" s="277" t="s">
        <v>518</v>
      </c>
      <c r="D34" s="164"/>
      <c r="E34" s="201">
        <v>62</v>
      </c>
      <c r="F34" s="158">
        <f>E34*'Прайс-лист'!I3*(1-'Прайс-лист'!$E$3)</f>
        <v>1587.2</v>
      </c>
      <c r="G34" s="160">
        <v>0</v>
      </c>
      <c r="H34" s="159">
        <f t="shared" si="0"/>
        <v>0</v>
      </c>
      <c r="J34" s="259" t="s">
        <v>211</v>
      </c>
    </row>
    <row r="35" spans="2:10" ht="15.75" customHeight="1" outlineLevel="1">
      <c r="B35" s="227">
        <v>2343</v>
      </c>
      <c r="C35" s="162" t="s">
        <v>519</v>
      </c>
      <c r="D35" s="164"/>
      <c r="E35" s="201">
        <v>62</v>
      </c>
      <c r="F35" s="158">
        <f>E35*'Прайс-лист'!I3*(1-'Прайс-лист'!$E$3)</f>
        <v>1587.2</v>
      </c>
      <c r="G35" s="160">
        <v>0</v>
      </c>
      <c r="H35" s="159">
        <f t="shared" si="0"/>
        <v>0</v>
      </c>
      <c r="J35" s="259" t="s">
        <v>294</v>
      </c>
    </row>
    <row r="36" spans="2:10" ht="15.75" customHeight="1" outlineLevel="1">
      <c r="B36" s="227">
        <v>2933</v>
      </c>
      <c r="C36" s="246" t="s">
        <v>394</v>
      </c>
      <c r="D36" s="164"/>
      <c r="E36" s="201">
        <v>95</v>
      </c>
      <c r="F36" s="158">
        <f>E36*'Прайс-лист'!I3*(1-'Прайс-лист'!$E$3)</f>
        <v>2432</v>
      </c>
      <c r="G36" s="160">
        <v>0</v>
      </c>
      <c r="H36" s="159">
        <f t="shared" si="0"/>
        <v>0</v>
      </c>
    </row>
    <row r="37" spans="2:10" ht="15.75" customHeight="1" outlineLevel="1">
      <c r="B37" s="227">
        <v>2934</v>
      </c>
      <c r="C37" s="246" t="s">
        <v>434</v>
      </c>
      <c r="D37" s="164"/>
      <c r="E37" s="201">
        <v>120</v>
      </c>
      <c r="F37" s="158">
        <f>E37*'Прайс-лист'!I3*(1-'Прайс-лист'!$E$3)</f>
        <v>3072</v>
      </c>
      <c r="G37" s="160">
        <v>0</v>
      </c>
      <c r="H37" s="159">
        <f t="shared" si="0"/>
        <v>0</v>
      </c>
    </row>
    <row r="38" spans="2:10" ht="15.75" customHeight="1" outlineLevel="1">
      <c r="B38" s="227">
        <v>2834</v>
      </c>
      <c r="C38" s="246" t="s">
        <v>395</v>
      </c>
      <c r="D38" s="164"/>
      <c r="E38" s="201">
        <v>173</v>
      </c>
      <c r="F38" s="158">
        <f>E38*'Прайс-лист'!I3*(1-'Прайс-лист'!$E$3)</f>
        <v>4428.8</v>
      </c>
      <c r="G38" s="160">
        <v>0</v>
      </c>
      <c r="H38" s="159">
        <f t="shared" si="0"/>
        <v>0</v>
      </c>
    </row>
    <row r="39" spans="2:10" ht="15.75" customHeight="1" outlineLevel="1">
      <c r="B39" s="3"/>
      <c r="C39" s="229"/>
      <c r="D39" s="229"/>
      <c r="E39" s="73"/>
      <c r="F39" s="1"/>
      <c r="G39" s="15" t="s">
        <v>417</v>
      </c>
      <c r="H39" s="72">
        <f>SUM(H25:H38)</f>
        <v>38630.400000000001</v>
      </c>
    </row>
  </sheetData>
  <mergeCells count="23">
    <mergeCell ref="F19:H19"/>
    <mergeCell ref="F20:H20"/>
    <mergeCell ref="F14:H14"/>
    <mergeCell ref="F15:H15"/>
    <mergeCell ref="F16:H16"/>
    <mergeCell ref="F17:H17"/>
    <mergeCell ref="F18:H18"/>
    <mergeCell ref="K2:L2"/>
    <mergeCell ref="B2:H2"/>
    <mergeCell ref="B3:H3"/>
    <mergeCell ref="F21:H21"/>
    <mergeCell ref="C27:H27"/>
    <mergeCell ref="F22:H22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130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300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205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165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78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43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33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520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4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122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10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15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50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0" ht="15.75" hidden="1" customHeight="1" outlineLevel="1">
      <c r="B17" s="145"/>
      <c r="C17" s="146" t="s">
        <v>360</v>
      </c>
      <c r="D17" s="146"/>
      <c r="E17" s="147"/>
      <c r="F17" s="337" t="s">
        <v>125</v>
      </c>
      <c r="G17" s="337"/>
      <c r="H17" s="337"/>
    </row>
    <row r="18" spans="2:10" ht="31.5" hidden="1" customHeight="1" outlineLevel="1">
      <c r="B18" s="145"/>
      <c r="C18" s="146" t="s">
        <v>8</v>
      </c>
      <c r="D18" s="146"/>
      <c r="E18" s="147"/>
      <c r="F18" s="337" t="s">
        <v>123</v>
      </c>
      <c r="G18" s="337"/>
      <c r="H18" s="337"/>
    </row>
    <row r="19" spans="2:10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0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0" ht="15.75" hidden="1" customHeight="1" outlineLevel="1">
      <c r="B21" s="145"/>
      <c r="C21" s="146" t="s">
        <v>365</v>
      </c>
      <c r="D21" s="146"/>
      <c r="E21" s="147"/>
      <c r="F21" s="337">
        <v>38</v>
      </c>
      <c r="G21" s="337"/>
      <c r="H21" s="337"/>
    </row>
    <row r="22" spans="2:10" ht="15.75" customHeight="1" collapsed="1">
      <c r="B22" s="45"/>
      <c r="C22" s="48"/>
      <c r="D22" s="48"/>
      <c r="E22" s="75"/>
      <c r="F22" s="48"/>
      <c r="G22" s="48"/>
      <c r="H22" s="47"/>
    </row>
    <row r="23" spans="2:10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0" ht="15.75" customHeight="1" outlineLevel="1">
      <c r="B24" s="228">
        <v>1251</v>
      </c>
      <c r="C24" s="221" t="s">
        <v>137</v>
      </c>
      <c r="D24" s="221"/>
      <c r="E24" s="157">
        <v>1614</v>
      </c>
      <c r="F24" s="158">
        <f>E24*'Прайс-лист'!I3*(1-'Прайс-лист'!$E$3)</f>
        <v>41318.400000000001</v>
      </c>
      <c r="G24" s="228"/>
      <c r="H24" s="159">
        <f>F24</f>
        <v>41318.400000000001</v>
      </c>
    </row>
    <row r="25" spans="2:10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0" ht="264.75" hidden="1" customHeight="1" outlineLevel="2">
      <c r="B26" s="161"/>
      <c r="C26" s="341" t="s">
        <v>571</v>
      </c>
      <c r="D26" s="341"/>
      <c r="E26" s="341"/>
      <c r="F26" s="341"/>
      <c r="G26" s="341"/>
      <c r="H26" s="341"/>
    </row>
    <row r="27" spans="2:10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0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0" ht="15.75" customHeight="1" outlineLevel="1">
      <c r="C29" s="249" t="s">
        <v>376</v>
      </c>
      <c r="D29" s="174"/>
      <c r="E29" s="174"/>
      <c r="F29" s="174"/>
      <c r="G29" s="174"/>
      <c r="H29" s="174"/>
      <c r="J29" s="69" t="s">
        <v>293</v>
      </c>
    </row>
    <row r="30" spans="2:10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7" si="0">F30*G30</f>
        <v>0</v>
      </c>
      <c r="J30" s="236" t="s">
        <v>290</v>
      </c>
    </row>
    <row r="31" spans="2:10" ht="15.75" customHeight="1" outlineLevel="1">
      <c r="B31" s="227">
        <v>2401</v>
      </c>
      <c r="C31" s="162" t="s">
        <v>498</v>
      </c>
      <c r="D31" s="164"/>
      <c r="E31" s="201">
        <v>141</v>
      </c>
      <c r="F31" s="158">
        <f>E31*'Прайс-лист'!I3*(1-'Прайс-лист'!$E$3)</f>
        <v>3609.6000000000004</v>
      </c>
      <c r="G31" s="160">
        <v>0</v>
      </c>
      <c r="H31" s="159">
        <f t="shared" si="0"/>
        <v>0</v>
      </c>
      <c r="J31" s="257" t="s">
        <v>291</v>
      </c>
    </row>
    <row r="32" spans="2:10" ht="15.75" customHeight="1" outlineLevel="1">
      <c r="B32" s="227">
        <v>2347</v>
      </c>
      <c r="C32" s="246" t="s">
        <v>520</v>
      </c>
      <c r="D32" s="164"/>
      <c r="E32" s="201">
        <v>86</v>
      </c>
      <c r="F32" s="158">
        <f>E32*'Прайс-лист'!I3*(1-'Прайс-лист'!$E$3)</f>
        <v>2201.6</v>
      </c>
      <c r="G32" s="160">
        <v>0</v>
      </c>
      <c r="H32" s="159">
        <f t="shared" si="0"/>
        <v>0</v>
      </c>
      <c r="J32" s="258" t="s">
        <v>295</v>
      </c>
    </row>
    <row r="33" spans="2:10" ht="15.75" customHeight="1" outlineLevel="1">
      <c r="B33" s="227">
        <v>2342</v>
      </c>
      <c r="C33" s="277" t="s">
        <v>518</v>
      </c>
      <c r="D33" s="164"/>
      <c r="E33" s="201">
        <v>62</v>
      </c>
      <c r="F33" s="158">
        <f>E33*'Прайс-лист'!I3*(1-'Прайс-лист'!$E$3)</f>
        <v>1587.2</v>
      </c>
      <c r="G33" s="160">
        <v>0</v>
      </c>
      <c r="H33" s="159">
        <f t="shared" si="0"/>
        <v>0</v>
      </c>
      <c r="J33" s="259" t="s">
        <v>211</v>
      </c>
    </row>
    <row r="34" spans="2:10" ht="15.75" customHeight="1" outlineLevel="1">
      <c r="B34" s="227">
        <v>2343</v>
      </c>
      <c r="C34" s="162" t="s">
        <v>519</v>
      </c>
      <c r="D34" s="164"/>
      <c r="E34" s="201">
        <v>62</v>
      </c>
      <c r="F34" s="158">
        <f>E34*'Прайс-лист'!I3*(1-'Прайс-лист'!$E$3)</f>
        <v>1587.2</v>
      </c>
      <c r="G34" s="160">
        <v>0</v>
      </c>
      <c r="H34" s="159">
        <f t="shared" si="0"/>
        <v>0</v>
      </c>
      <c r="J34" s="259" t="s">
        <v>294</v>
      </c>
    </row>
    <row r="35" spans="2:10" ht="15.75" customHeight="1" outlineLevel="1">
      <c r="B35" s="227">
        <v>2933</v>
      </c>
      <c r="C35" s="246" t="s">
        <v>394</v>
      </c>
      <c r="D35" s="164"/>
      <c r="E35" s="201">
        <v>95</v>
      </c>
      <c r="F35" s="158">
        <f>E35*'Прайс-лист'!I3*(1-'Прайс-лист'!$E$3)</f>
        <v>2432</v>
      </c>
      <c r="G35" s="160">
        <v>0</v>
      </c>
      <c r="H35" s="159">
        <f t="shared" si="0"/>
        <v>0</v>
      </c>
    </row>
    <row r="36" spans="2:10" ht="15.75" customHeight="1" outlineLevel="1">
      <c r="B36" s="227">
        <v>2934</v>
      </c>
      <c r="C36" s="246" t="s">
        <v>434</v>
      </c>
      <c r="D36" s="164"/>
      <c r="E36" s="201">
        <v>120</v>
      </c>
      <c r="F36" s="158">
        <f>E36*'Прайс-лист'!I3*(1-'Прайс-лист'!$E$3)</f>
        <v>3072</v>
      </c>
      <c r="G36" s="160">
        <v>0</v>
      </c>
      <c r="H36" s="159">
        <f t="shared" si="0"/>
        <v>0</v>
      </c>
    </row>
    <row r="37" spans="2:10" ht="15.75" customHeight="1" outlineLevel="1">
      <c r="B37" s="227">
        <v>2834</v>
      </c>
      <c r="C37" s="246" t="s">
        <v>395</v>
      </c>
      <c r="D37" s="164"/>
      <c r="E37" s="201">
        <v>173</v>
      </c>
      <c r="F37" s="158">
        <f>E37*'Прайс-лист'!I3*(1-'Прайс-лист'!$E$3)</f>
        <v>4428.8</v>
      </c>
      <c r="G37" s="160">
        <v>0</v>
      </c>
      <c r="H37" s="159">
        <f t="shared" si="0"/>
        <v>0</v>
      </c>
    </row>
    <row r="38" spans="2:10" ht="15.75" customHeight="1" outlineLevel="1">
      <c r="B38" s="3"/>
      <c r="C38" s="229"/>
      <c r="D38" s="229"/>
      <c r="E38" s="73"/>
      <c r="F38" s="1"/>
      <c r="G38" s="15" t="s">
        <v>417</v>
      </c>
      <c r="H38" s="72">
        <f>SUM(H24:H37)</f>
        <v>41318.400000000001</v>
      </c>
    </row>
  </sheetData>
  <mergeCells count="22">
    <mergeCell ref="C26:H26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K2:L2"/>
    <mergeCell ref="B2:H2"/>
    <mergeCell ref="F8:H8"/>
    <mergeCell ref="F9:H9"/>
    <mergeCell ref="B3:H3"/>
    <mergeCell ref="F4:H4"/>
    <mergeCell ref="F5:H5"/>
    <mergeCell ref="F6:H6"/>
    <mergeCell ref="F7:H7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zoomScaleSheetLayoutView="100" workbookViewId="0">
      <pane ySplit="2" topLeftCell="A3" activePane="bottomLeft" state="frozen"/>
      <selection pane="bottomLeft" activeCell="F48" sqref="F48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126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270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187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155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73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40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45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400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3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118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6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10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45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47"/>
      <c r="F17" s="337" t="s">
        <v>125</v>
      </c>
      <c r="G17" s="337"/>
      <c r="H17" s="337"/>
    </row>
    <row r="18" spans="2:15" ht="14.25" hidden="1" outlineLevel="1">
      <c r="B18" s="145"/>
      <c r="C18" s="146" t="s">
        <v>8</v>
      </c>
      <c r="D18" s="146"/>
      <c r="E18" s="147"/>
      <c r="F18" s="337" t="s">
        <v>120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47"/>
      <c r="F19" s="337" t="s">
        <v>10</v>
      </c>
      <c r="G19" s="337"/>
      <c r="H19" s="337"/>
    </row>
    <row r="20" spans="2:15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5" ht="15.75" hidden="1" customHeight="1" outlineLevel="1">
      <c r="B21" s="145"/>
      <c r="C21" s="146" t="s">
        <v>365</v>
      </c>
      <c r="D21" s="146"/>
      <c r="E21" s="147"/>
      <c r="F21" s="337">
        <v>49</v>
      </c>
      <c r="G21" s="337"/>
      <c r="H21" s="337"/>
    </row>
    <row r="22" spans="2:15" ht="15.75" customHeight="1" collapsed="1">
      <c r="B22" s="45"/>
      <c r="C22" s="48"/>
      <c r="D22" s="48"/>
      <c r="E22" s="75"/>
      <c r="F22" s="48"/>
      <c r="G22" s="48"/>
      <c r="H22" s="47"/>
    </row>
    <row r="23" spans="2:15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5" ht="15.75" customHeight="1" outlineLevel="1">
      <c r="B24" s="228">
        <v>1240</v>
      </c>
      <c r="C24" s="221" t="s">
        <v>138</v>
      </c>
      <c r="D24" s="221"/>
      <c r="E24" s="157">
        <v>1340</v>
      </c>
      <c r="F24" s="158">
        <f>E24*'Прайс-лист'!I3*(1-'Прайс-лист'!$E$3)</f>
        <v>34304</v>
      </c>
      <c r="G24" s="228"/>
      <c r="H24" s="159">
        <f>F24</f>
        <v>34304</v>
      </c>
    </row>
    <row r="25" spans="2:15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5" ht="280.5" hidden="1" customHeight="1" outlineLevel="2">
      <c r="B26" s="161"/>
      <c r="C26" s="341" t="s">
        <v>573</v>
      </c>
      <c r="D26" s="341"/>
      <c r="E26" s="341"/>
      <c r="F26" s="341"/>
      <c r="G26" s="341"/>
      <c r="H26" s="341"/>
    </row>
    <row r="27" spans="2:15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5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5" ht="15.75" customHeight="1" outlineLevel="1">
      <c r="C29" s="249" t="s">
        <v>376</v>
      </c>
      <c r="D29" s="174"/>
      <c r="E29" s="174"/>
      <c r="F29" s="174"/>
      <c r="G29" s="174"/>
      <c r="H29" s="174"/>
      <c r="J29" s="236" t="s">
        <v>290</v>
      </c>
    </row>
    <row r="30" spans="2:15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6" si="0">F30*G30</f>
        <v>0</v>
      </c>
      <c r="J30" s="257" t="s">
        <v>291</v>
      </c>
    </row>
    <row r="31" spans="2:15" ht="15.75" customHeight="1" outlineLevel="1">
      <c r="B31" s="227">
        <v>2347</v>
      </c>
      <c r="C31" s="246" t="s">
        <v>520</v>
      </c>
      <c r="D31" s="164"/>
      <c r="E31" s="201">
        <v>86</v>
      </c>
      <c r="F31" s="158">
        <f>E31*'Прайс-лист'!I3*(1-'Прайс-лист'!$E$3)</f>
        <v>2201.6</v>
      </c>
      <c r="G31" s="160">
        <v>0</v>
      </c>
      <c r="H31" s="159">
        <f t="shared" si="0"/>
        <v>0</v>
      </c>
      <c r="J31" s="258" t="s">
        <v>295</v>
      </c>
    </row>
    <row r="32" spans="2:15" ht="15.75" customHeight="1" outlineLevel="1">
      <c r="B32" s="227">
        <v>2340</v>
      </c>
      <c r="C32" s="277" t="s">
        <v>518</v>
      </c>
      <c r="D32" s="164"/>
      <c r="E32" s="201">
        <v>52</v>
      </c>
      <c r="F32" s="158">
        <f>E32*'Прайс-лист'!I3*(1-'Прайс-лист'!$E$3)</f>
        <v>1331.2</v>
      </c>
      <c r="G32" s="160">
        <v>0</v>
      </c>
      <c r="H32" s="159">
        <f t="shared" si="0"/>
        <v>0</v>
      </c>
      <c r="O32" s="257"/>
    </row>
    <row r="33" spans="2:15" ht="15.75" customHeight="1" outlineLevel="1">
      <c r="B33" s="227">
        <v>2341</v>
      </c>
      <c r="C33" s="162" t="s">
        <v>519</v>
      </c>
      <c r="D33" s="164"/>
      <c r="E33" s="201">
        <v>57</v>
      </c>
      <c r="F33" s="158">
        <f>E33*'Прайс-лист'!I3*(1-'Прайс-лист'!$E$3)</f>
        <v>1459.2</v>
      </c>
      <c r="G33" s="160">
        <v>0</v>
      </c>
      <c r="H33" s="159">
        <f t="shared" si="0"/>
        <v>0</v>
      </c>
      <c r="J33" s="259"/>
      <c r="O33" s="136"/>
    </row>
    <row r="34" spans="2:15" ht="15.75" customHeight="1" outlineLevel="1">
      <c r="B34" s="227">
        <v>2931</v>
      </c>
      <c r="C34" s="246" t="s">
        <v>394</v>
      </c>
      <c r="D34" s="164"/>
      <c r="E34" s="201">
        <v>87</v>
      </c>
      <c r="F34" s="158">
        <f>E34*'Прайс-лист'!I3*(1-'Прайс-лист'!$E$3)</f>
        <v>2227.2000000000003</v>
      </c>
      <c r="G34" s="160">
        <v>0</v>
      </c>
      <c r="H34" s="159">
        <f t="shared" si="0"/>
        <v>0</v>
      </c>
      <c r="J34" s="259"/>
      <c r="O34" s="69"/>
    </row>
    <row r="35" spans="2:15" ht="15.75" customHeight="1" outlineLevel="1">
      <c r="B35" s="227">
        <v>2932</v>
      </c>
      <c r="C35" s="246" t="s">
        <v>434</v>
      </c>
      <c r="D35" s="164"/>
      <c r="E35" s="201">
        <v>106</v>
      </c>
      <c r="F35" s="158">
        <f>E35*'Прайс-лист'!I3*(1-'Прайс-лист'!$E$3)</f>
        <v>2713.6000000000004</v>
      </c>
      <c r="G35" s="160">
        <v>0</v>
      </c>
      <c r="H35" s="159">
        <f t="shared" si="0"/>
        <v>0</v>
      </c>
    </row>
    <row r="36" spans="2:15" ht="15.75" customHeight="1" outlineLevel="1">
      <c r="B36" s="227">
        <v>2833</v>
      </c>
      <c r="C36" s="246" t="s">
        <v>395</v>
      </c>
      <c r="D36" s="164"/>
      <c r="E36" s="201">
        <v>159</v>
      </c>
      <c r="F36" s="158">
        <f>E36*'Прайс-лист'!I3*(1-'Прайс-лист'!$E$3)</f>
        <v>4070.4</v>
      </c>
      <c r="G36" s="160">
        <v>0</v>
      </c>
      <c r="H36" s="159">
        <f t="shared" si="0"/>
        <v>0</v>
      </c>
    </row>
    <row r="37" spans="2:15" ht="15.75" customHeight="1" outlineLevel="1">
      <c r="B37" s="3"/>
      <c r="C37" s="229"/>
      <c r="D37" s="229"/>
      <c r="E37" s="73"/>
      <c r="F37" s="1"/>
      <c r="G37" s="15" t="s">
        <v>417</v>
      </c>
      <c r="H37" s="72">
        <f>SUM(H24:H36)</f>
        <v>34304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K2:L2"/>
    <mergeCell ref="F16:H16"/>
    <mergeCell ref="F17:H17"/>
    <mergeCell ref="F18:H18"/>
    <mergeCell ref="B2:H2"/>
    <mergeCell ref="B3:H3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workbookViewId="0">
      <pane ySplit="2" topLeftCell="A3" activePane="bottomLeft" state="frozen"/>
      <selection pane="bottomLeft" activeCell="F47" sqref="F47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127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270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187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155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73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40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32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400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>
        <v>3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122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6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10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45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47"/>
      <c r="F17" s="337" t="s">
        <v>125</v>
      </c>
      <c r="G17" s="337"/>
      <c r="H17" s="337"/>
    </row>
    <row r="18" spans="2:15" ht="31.5" hidden="1" customHeight="1" outlineLevel="1">
      <c r="B18" s="145"/>
      <c r="C18" s="146" t="s">
        <v>8</v>
      </c>
      <c r="D18" s="146"/>
      <c r="E18" s="147"/>
      <c r="F18" s="337" t="s">
        <v>123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47"/>
      <c r="F19" s="337" t="s">
        <v>10</v>
      </c>
      <c r="G19" s="337"/>
      <c r="H19" s="337"/>
    </row>
    <row r="20" spans="2:15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5" ht="15.75" hidden="1" customHeight="1" outlineLevel="1">
      <c r="B21" s="145"/>
      <c r="C21" s="146" t="s">
        <v>365</v>
      </c>
      <c r="D21" s="146"/>
      <c r="E21" s="147"/>
      <c r="F21" s="337">
        <v>37</v>
      </c>
      <c r="G21" s="337"/>
      <c r="H21" s="337"/>
    </row>
    <row r="22" spans="2:15" ht="15.75" customHeight="1" collapsed="1">
      <c r="B22" s="149"/>
      <c r="C22" s="154"/>
      <c r="D22" s="154"/>
      <c r="E22" s="155"/>
      <c r="F22" s="3"/>
      <c r="G22" s="3"/>
      <c r="H22" s="156"/>
    </row>
    <row r="23" spans="2:15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5" ht="15.75" customHeight="1" outlineLevel="1">
      <c r="B24" s="228">
        <v>1241</v>
      </c>
      <c r="C24" s="221" t="s">
        <v>137</v>
      </c>
      <c r="D24" s="221"/>
      <c r="E24" s="157">
        <v>1447</v>
      </c>
      <c r="F24" s="158">
        <f>E24*'Прайс-лист'!I3*(1-'Прайс-лист'!$E$3)</f>
        <v>37043.200000000004</v>
      </c>
      <c r="G24" s="228"/>
      <c r="H24" s="159">
        <f>F24</f>
        <v>37043.200000000004</v>
      </c>
    </row>
    <row r="25" spans="2:15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5" ht="263.25" hidden="1" customHeight="1" outlineLevel="2">
      <c r="B26" s="161"/>
      <c r="C26" s="341" t="s">
        <v>574</v>
      </c>
      <c r="D26" s="341"/>
      <c r="E26" s="341"/>
      <c r="F26" s="341"/>
      <c r="G26" s="341"/>
      <c r="H26" s="341"/>
    </row>
    <row r="27" spans="2:15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5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5" ht="15.75" customHeight="1" outlineLevel="1">
      <c r="C29" s="249" t="s">
        <v>376</v>
      </c>
      <c r="D29" s="174"/>
      <c r="E29" s="174"/>
      <c r="F29" s="174"/>
      <c r="G29" s="174"/>
      <c r="H29" s="174"/>
      <c r="J29" s="236" t="s">
        <v>290</v>
      </c>
    </row>
    <row r="30" spans="2:15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6" si="0">F30*G30</f>
        <v>0</v>
      </c>
      <c r="J30" s="257" t="s">
        <v>291</v>
      </c>
    </row>
    <row r="31" spans="2:15" ht="15.75" customHeight="1" outlineLevel="1">
      <c r="B31" s="227">
        <v>2347</v>
      </c>
      <c r="C31" s="246" t="s">
        <v>520</v>
      </c>
      <c r="D31" s="164"/>
      <c r="E31" s="201">
        <v>86</v>
      </c>
      <c r="F31" s="158">
        <f>E31*'Прайс-лист'!I3*(1-'Прайс-лист'!$E$3)</f>
        <v>2201.6</v>
      </c>
      <c r="G31" s="160">
        <v>0</v>
      </c>
      <c r="H31" s="159">
        <f t="shared" si="0"/>
        <v>0</v>
      </c>
      <c r="J31" s="258" t="s">
        <v>295</v>
      </c>
    </row>
    <row r="32" spans="2:15" ht="15.75" customHeight="1" outlineLevel="1">
      <c r="B32" s="227">
        <v>2340</v>
      </c>
      <c r="C32" s="277" t="s">
        <v>518</v>
      </c>
      <c r="D32" s="164"/>
      <c r="E32" s="201">
        <v>52</v>
      </c>
      <c r="F32" s="158">
        <f>E32*'Прайс-лист'!I3*(1-'Прайс-лист'!$E$3)</f>
        <v>1331.2</v>
      </c>
      <c r="G32" s="160">
        <v>0</v>
      </c>
      <c r="H32" s="159">
        <f t="shared" si="0"/>
        <v>0</v>
      </c>
      <c r="O32" s="257"/>
    </row>
    <row r="33" spans="2:15" ht="15.75" customHeight="1" outlineLevel="1">
      <c r="B33" s="227">
        <v>2341</v>
      </c>
      <c r="C33" s="162" t="s">
        <v>519</v>
      </c>
      <c r="D33" s="164"/>
      <c r="E33" s="201">
        <v>57</v>
      </c>
      <c r="F33" s="158">
        <f>E33*'Прайс-лист'!I3*(1-'Прайс-лист'!$E$3)</f>
        <v>1459.2</v>
      </c>
      <c r="G33" s="160">
        <v>0</v>
      </c>
      <c r="H33" s="159">
        <f t="shared" si="0"/>
        <v>0</v>
      </c>
      <c r="O33" s="136"/>
    </row>
    <row r="34" spans="2:15" ht="15.75" customHeight="1" outlineLevel="1">
      <c r="B34" s="227">
        <v>2931</v>
      </c>
      <c r="C34" s="246" t="s">
        <v>394</v>
      </c>
      <c r="D34" s="164"/>
      <c r="E34" s="201">
        <v>87</v>
      </c>
      <c r="F34" s="158">
        <f>E34*'Прайс-лист'!I3*(1-'Прайс-лист'!$E$3)</f>
        <v>2227.2000000000003</v>
      </c>
      <c r="G34" s="160">
        <v>0</v>
      </c>
      <c r="H34" s="159">
        <f t="shared" si="0"/>
        <v>0</v>
      </c>
      <c r="O34" s="69"/>
    </row>
    <row r="35" spans="2:15" ht="15.75" customHeight="1" outlineLevel="1">
      <c r="B35" s="227">
        <v>2932</v>
      </c>
      <c r="C35" s="246" t="s">
        <v>434</v>
      </c>
      <c r="D35" s="164"/>
      <c r="E35" s="201">
        <v>106</v>
      </c>
      <c r="F35" s="158">
        <f>E35*'Прайс-лист'!I3*(1-'Прайс-лист'!$E$3)</f>
        <v>2713.6000000000004</v>
      </c>
      <c r="G35" s="160">
        <v>0</v>
      </c>
      <c r="H35" s="159">
        <f t="shared" si="0"/>
        <v>0</v>
      </c>
    </row>
    <row r="36" spans="2:15" ht="15.75" customHeight="1" outlineLevel="1">
      <c r="B36" s="227">
        <v>2833</v>
      </c>
      <c r="C36" s="246" t="s">
        <v>395</v>
      </c>
      <c r="D36" s="164"/>
      <c r="E36" s="201">
        <v>159</v>
      </c>
      <c r="F36" s="158">
        <f>E36*'Прайс-лист'!I3*(1-'Прайс-лист'!$E$3)</f>
        <v>4070.4</v>
      </c>
      <c r="G36" s="160">
        <v>0</v>
      </c>
      <c r="H36" s="159">
        <f t="shared" si="0"/>
        <v>0</v>
      </c>
    </row>
    <row r="37" spans="2:15" ht="15.75" customHeight="1" outlineLevel="1">
      <c r="B37" s="3"/>
      <c r="C37" s="229"/>
      <c r="D37" s="229"/>
      <c r="E37" s="73"/>
      <c r="F37" s="1"/>
      <c r="G37" s="15" t="s">
        <v>417</v>
      </c>
      <c r="H37" s="72">
        <f>SUM(H24:H36)</f>
        <v>37043.200000000004</v>
      </c>
    </row>
  </sheetData>
  <mergeCells count="22">
    <mergeCell ref="F19:H19"/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K2:L2"/>
    <mergeCell ref="B2:H2"/>
    <mergeCell ref="B3:H3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" activePane="bottomLeft" state="frozen"/>
      <selection pane="bottomLeft" activeCell="S46" sqref="S46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855468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4" width="15.7109375" style="136" hidden="1" customWidth="1" outlineLevel="1"/>
    <col min="15" max="16" width="15.7109375" style="139" hidden="1" customWidth="1" outlineLevel="1"/>
    <col min="17" max="17" width="9.140625" style="136" collapsed="1"/>
    <col min="18" max="16384" width="9.140625" style="136"/>
  </cols>
  <sheetData>
    <row r="2" spans="2:18" ht="15.75" customHeight="1">
      <c r="B2" s="339" t="s">
        <v>238</v>
      </c>
      <c r="C2" s="339"/>
      <c r="D2" s="339"/>
      <c r="E2" s="339"/>
      <c r="F2" s="339"/>
      <c r="G2" s="339"/>
      <c r="H2" s="339"/>
      <c r="Q2" s="338" t="s">
        <v>268</v>
      </c>
      <c r="R2" s="338"/>
    </row>
    <row r="3" spans="2:18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8" ht="15.75" hidden="1" customHeight="1" outlineLevel="1">
      <c r="B4" s="145"/>
      <c r="C4" s="146" t="s">
        <v>348</v>
      </c>
      <c r="D4" s="146"/>
      <c r="E4" s="147"/>
      <c r="F4" s="337">
        <v>650</v>
      </c>
      <c r="G4" s="337"/>
      <c r="H4" s="337"/>
    </row>
    <row r="5" spans="2:18" ht="15.75" hidden="1" customHeight="1" outlineLevel="1">
      <c r="B5" s="145"/>
      <c r="C5" s="146" t="s">
        <v>349</v>
      </c>
      <c r="D5" s="146"/>
      <c r="E5" s="147"/>
      <c r="F5" s="337">
        <v>440</v>
      </c>
      <c r="G5" s="337"/>
      <c r="H5" s="337"/>
    </row>
    <row r="6" spans="2:18" ht="15.75" hidden="1" customHeight="1" outlineLevel="1">
      <c r="B6" s="145"/>
      <c r="C6" s="146" t="s">
        <v>6</v>
      </c>
      <c r="D6" s="146"/>
      <c r="E6" s="147"/>
      <c r="F6" s="337">
        <v>265</v>
      </c>
      <c r="G6" s="337"/>
      <c r="H6" s="337"/>
    </row>
    <row r="7" spans="2:18" ht="15.75" hidden="1" customHeight="1" outlineLevel="1">
      <c r="B7" s="145"/>
      <c r="C7" s="146" t="s">
        <v>350</v>
      </c>
      <c r="D7" s="146"/>
      <c r="E7" s="147"/>
      <c r="F7" s="337">
        <v>150</v>
      </c>
      <c r="G7" s="337"/>
      <c r="H7" s="337"/>
    </row>
    <row r="8" spans="2:18" ht="15.75" hidden="1" customHeight="1" outlineLevel="1">
      <c r="B8" s="145"/>
      <c r="C8" s="146" t="s">
        <v>351</v>
      </c>
      <c r="D8" s="146"/>
      <c r="E8" s="147"/>
      <c r="F8" s="337">
        <v>55</v>
      </c>
      <c r="G8" s="337"/>
      <c r="H8" s="337"/>
    </row>
    <row r="9" spans="2:18" ht="15.75" hidden="1" customHeight="1" outlineLevel="1">
      <c r="B9" s="145"/>
      <c r="C9" s="146" t="s">
        <v>352</v>
      </c>
      <c r="D9" s="146"/>
      <c r="E9" s="147"/>
      <c r="F9" s="337">
        <v>750</v>
      </c>
      <c r="G9" s="337"/>
      <c r="H9" s="337"/>
    </row>
    <row r="10" spans="2:18" ht="15.75" hidden="1" customHeight="1" outlineLevel="1">
      <c r="B10" s="145"/>
      <c r="C10" s="146" t="s">
        <v>353</v>
      </c>
      <c r="D10" s="146"/>
      <c r="E10" s="147"/>
      <c r="F10" s="337">
        <v>1400</v>
      </c>
      <c r="G10" s="337"/>
      <c r="H10" s="337"/>
    </row>
    <row r="11" spans="2:18" ht="15.75" hidden="1" customHeight="1" outlineLevel="1">
      <c r="B11" s="145"/>
      <c r="C11" s="146" t="s">
        <v>354</v>
      </c>
      <c r="D11" s="146"/>
      <c r="E11" s="147"/>
      <c r="F11" s="337">
        <v>12</v>
      </c>
      <c r="G11" s="337"/>
      <c r="H11" s="337"/>
    </row>
    <row r="12" spans="2:18" ht="15.75" hidden="1" customHeight="1" outlineLevel="1">
      <c r="B12" s="145"/>
      <c r="C12" s="146" t="s">
        <v>355</v>
      </c>
      <c r="D12" s="146"/>
      <c r="E12" s="147"/>
      <c r="F12" s="337">
        <v>5</v>
      </c>
      <c r="G12" s="337"/>
      <c r="H12" s="337"/>
    </row>
    <row r="13" spans="2:18" ht="15.75" hidden="1" customHeight="1" outlineLevel="1">
      <c r="B13" s="145"/>
      <c r="C13" s="146" t="s">
        <v>356</v>
      </c>
      <c r="D13" s="146"/>
      <c r="E13" s="147"/>
      <c r="F13" s="337">
        <v>150</v>
      </c>
      <c r="G13" s="337"/>
      <c r="H13" s="337"/>
    </row>
    <row r="14" spans="2:18" ht="15.75" hidden="1" customHeight="1" outlineLevel="1">
      <c r="B14" s="145"/>
      <c r="C14" s="146" t="s">
        <v>357</v>
      </c>
      <c r="D14" s="146"/>
      <c r="E14" s="147"/>
      <c r="F14" s="337">
        <v>200</v>
      </c>
      <c r="G14" s="337"/>
      <c r="H14" s="337"/>
    </row>
    <row r="15" spans="2:18" ht="15.75" hidden="1" customHeight="1" outlineLevel="1">
      <c r="B15" s="145"/>
      <c r="C15" s="146" t="s">
        <v>358</v>
      </c>
      <c r="D15" s="146"/>
      <c r="E15" s="147"/>
      <c r="F15" s="337">
        <v>300</v>
      </c>
      <c r="G15" s="337"/>
      <c r="H15" s="337"/>
    </row>
    <row r="16" spans="2:18" ht="15.75" hidden="1" customHeight="1" outlineLevel="1">
      <c r="B16" s="145"/>
      <c r="C16" s="146" t="s">
        <v>359</v>
      </c>
      <c r="D16" s="146"/>
      <c r="E16" s="147"/>
      <c r="F16" s="337">
        <v>508</v>
      </c>
      <c r="G16" s="337"/>
      <c r="H16" s="337"/>
    </row>
    <row r="17" spans="2:16" ht="15.75" hidden="1" customHeight="1" outlineLevel="1">
      <c r="B17" s="145"/>
      <c r="C17" s="146" t="s">
        <v>360</v>
      </c>
      <c r="D17" s="146"/>
      <c r="E17" s="147"/>
      <c r="F17" s="337" t="s">
        <v>94</v>
      </c>
      <c r="G17" s="337"/>
      <c r="H17" s="337"/>
    </row>
    <row r="18" spans="2:16" ht="15.75" hidden="1" customHeight="1" outlineLevel="1">
      <c r="B18" s="145"/>
      <c r="C18" s="146" t="s">
        <v>8</v>
      </c>
      <c r="D18" s="146"/>
      <c r="E18" s="147"/>
      <c r="F18" s="337" t="s">
        <v>9</v>
      </c>
      <c r="G18" s="337"/>
      <c r="H18" s="337"/>
    </row>
    <row r="19" spans="2:16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6" ht="15.75" hidden="1" customHeight="1" outlineLevel="1">
      <c r="B20" s="145"/>
      <c r="C20" s="146" t="s">
        <v>362</v>
      </c>
      <c r="D20" s="146"/>
      <c r="E20" s="147"/>
      <c r="F20" s="337" t="s">
        <v>95</v>
      </c>
      <c r="G20" s="337"/>
      <c r="H20" s="337"/>
    </row>
    <row r="21" spans="2:16" ht="15.75" hidden="1" customHeight="1" outlineLevel="1">
      <c r="B21" s="145"/>
      <c r="C21" s="146" t="s">
        <v>363</v>
      </c>
      <c r="D21" s="146"/>
      <c r="E21" s="147"/>
      <c r="F21" s="337" t="s">
        <v>85</v>
      </c>
      <c r="G21" s="337"/>
      <c r="H21" s="337"/>
    </row>
    <row r="22" spans="2:16" ht="15.75" hidden="1" customHeight="1" outlineLevel="1">
      <c r="B22" s="145"/>
      <c r="C22" s="146" t="s">
        <v>364</v>
      </c>
      <c r="D22" s="146"/>
      <c r="E22" s="147"/>
      <c r="F22" s="337" t="s">
        <v>96</v>
      </c>
      <c r="G22" s="337"/>
      <c r="H22" s="337"/>
    </row>
    <row r="23" spans="2:16" ht="15.75" hidden="1" customHeight="1" outlineLevel="1">
      <c r="B23" s="145"/>
      <c r="C23" s="146" t="s">
        <v>365</v>
      </c>
      <c r="D23" s="146"/>
      <c r="E23" s="147"/>
      <c r="F23" s="337">
        <v>860</v>
      </c>
      <c r="G23" s="337"/>
      <c r="H23" s="337"/>
    </row>
    <row r="24" spans="2:16" ht="15.75" customHeight="1" collapsed="1">
      <c r="B24" s="178"/>
      <c r="C24" s="179"/>
      <c r="D24" s="179"/>
      <c r="E24" s="180"/>
      <c r="F24" s="179"/>
      <c r="G24" s="179"/>
      <c r="H24" s="181"/>
    </row>
    <row r="25" spans="2:16" ht="15.75" customHeight="1" outlineLevel="1">
      <c r="B25" s="232" t="s">
        <v>13</v>
      </c>
      <c r="C25" s="233" t="s">
        <v>413</v>
      </c>
      <c r="D25" s="233"/>
      <c r="E25" s="233" t="s">
        <v>415</v>
      </c>
      <c r="F25" s="233" t="s">
        <v>415</v>
      </c>
      <c r="G25" s="233" t="s">
        <v>414</v>
      </c>
      <c r="H25" s="234" t="s">
        <v>416</v>
      </c>
    </row>
    <row r="26" spans="2:16" ht="15.75" customHeight="1" outlineLevel="1">
      <c r="B26" s="228">
        <v>1170</v>
      </c>
      <c r="C26" s="221" t="s">
        <v>72</v>
      </c>
      <c r="D26" s="221"/>
      <c r="E26" s="157">
        <v>21744</v>
      </c>
      <c r="F26" s="158">
        <f>E26*'Прайс-лист'!I3*(1-'Прайс-лист'!$E$3)</f>
        <v>556646.40000000002</v>
      </c>
      <c r="G26" s="228"/>
      <c r="H26" s="159">
        <f>F26</f>
        <v>556646.40000000002</v>
      </c>
    </row>
    <row r="27" spans="2:16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6" ht="372.75" hidden="1" customHeight="1" outlineLevel="2">
      <c r="B28" s="161"/>
      <c r="C28" s="341" t="s">
        <v>545</v>
      </c>
      <c r="D28" s="341"/>
      <c r="E28" s="341"/>
      <c r="F28" s="341"/>
      <c r="G28" s="341"/>
      <c r="H28" s="341"/>
    </row>
    <row r="29" spans="2:16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6" ht="15.75" customHeight="1" outlineLevel="1">
      <c r="B30" s="225">
        <v>2477</v>
      </c>
      <c r="C30" s="162" t="s">
        <v>369</v>
      </c>
      <c r="D30" s="253" t="s">
        <v>610</v>
      </c>
      <c r="E30" s="163">
        <v>875</v>
      </c>
      <c r="F30" s="158">
        <f>E30*'Прайс-лист'!I3*(1-'Прайс-лист'!$E$3)</f>
        <v>22400</v>
      </c>
      <c r="G30" s="160">
        <v>0</v>
      </c>
      <c r="H30" s="159">
        <f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</row>
    <row r="31" spans="2:16" ht="15.75" customHeight="1" outlineLevel="1">
      <c r="B31" s="176">
        <v>2001</v>
      </c>
      <c r="C31" s="146" t="s">
        <v>418</v>
      </c>
      <c r="D31" s="251"/>
      <c r="E31" s="163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ref="H31:H39" si="0">F31*G31</f>
        <v>0</v>
      </c>
      <c r="J31" s="237" t="s">
        <v>204</v>
      </c>
      <c r="K31" s="69" t="s">
        <v>347</v>
      </c>
      <c r="L31" s="69" t="s">
        <v>285</v>
      </c>
      <c r="M31" s="238" t="s">
        <v>259</v>
      </c>
      <c r="N31" s="238" t="s">
        <v>261</v>
      </c>
      <c r="O31" s="237" t="s">
        <v>207</v>
      </c>
      <c r="P31" s="69" t="s">
        <v>243</v>
      </c>
    </row>
    <row r="32" spans="2:16" ht="15.75" customHeight="1" outlineLevel="1">
      <c r="B32" s="225"/>
      <c r="C32" s="146" t="s">
        <v>419</v>
      </c>
      <c r="D32" s="252" t="s">
        <v>610</v>
      </c>
      <c r="E32" s="163">
        <v>4348</v>
      </c>
      <c r="F32" s="158">
        <f>E32*'Прайс-лист'!I3*(1-'Прайс-лист'!$E$3)</f>
        <v>111308.8</v>
      </c>
      <c r="G32" s="160">
        <v>0</v>
      </c>
      <c r="H32" s="159">
        <f t="shared" si="0"/>
        <v>0</v>
      </c>
      <c r="J32" s="237" t="s">
        <v>230</v>
      </c>
      <c r="K32" s="237" t="s">
        <v>283</v>
      </c>
      <c r="L32" s="237" t="s">
        <v>286</v>
      </c>
      <c r="M32" s="238" t="s">
        <v>260</v>
      </c>
      <c r="N32" s="238" t="s">
        <v>262</v>
      </c>
      <c r="O32" s="237" t="s">
        <v>208</v>
      </c>
      <c r="P32" s="236" t="s">
        <v>242</v>
      </c>
    </row>
    <row r="33" spans="2:16" ht="15.75" customHeight="1" outlineLevel="1">
      <c r="B33" s="225"/>
      <c r="C33" s="146" t="s">
        <v>419</v>
      </c>
      <c r="D33" s="252" t="s">
        <v>610</v>
      </c>
      <c r="E33" s="163">
        <v>5148</v>
      </c>
      <c r="F33" s="158">
        <f>E33*'Прайс-лист'!I3*(1-'Прайс-лист'!$E$3)</f>
        <v>131788.80000000002</v>
      </c>
      <c r="G33" s="160">
        <v>0</v>
      </c>
      <c r="H33" s="159">
        <f t="shared" ref="H33" si="1">F33*G33</f>
        <v>0</v>
      </c>
      <c r="J33" s="237" t="s">
        <v>229</v>
      </c>
      <c r="K33" s="237" t="s">
        <v>284</v>
      </c>
      <c r="L33" s="237" t="s">
        <v>287</v>
      </c>
      <c r="M33" s="240"/>
      <c r="N33" s="238" t="s">
        <v>263</v>
      </c>
      <c r="O33" s="237" t="s">
        <v>209</v>
      </c>
      <c r="P33" s="237"/>
    </row>
    <row r="34" spans="2:16" ht="15.75" customHeight="1" outlineLevel="1">
      <c r="B34" s="225">
        <v>2004</v>
      </c>
      <c r="C34" s="146" t="s">
        <v>372</v>
      </c>
      <c r="D34" s="252" t="s">
        <v>610</v>
      </c>
      <c r="E34" s="163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205</v>
      </c>
      <c r="K34" s="236"/>
      <c r="L34" s="237"/>
      <c r="M34" s="237"/>
      <c r="N34" s="238" t="s">
        <v>264</v>
      </c>
      <c r="O34" s="69" t="s">
        <v>279</v>
      </c>
      <c r="P34" s="69"/>
    </row>
    <row r="35" spans="2:16" ht="15.75" customHeight="1" outlineLevel="1">
      <c r="B35" s="225">
        <v>3066</v>
      </c>
      <c r="C35" s="162" t="s">
        <v>373</v>
      </c>
      <c r="D35" s="252" t="s">
        <v>610</v>
      </c>
      <c r="E35" s="163">
        <v>278</v>
      </c>
      <c r="F35" s="158">
        <f>E35*'Прайс-лист'!I3*(1-'Прайс-лист'!$E$3)</f>
        <v>7116.8</v>
      </c>
      <c r="G35" s="160">
        <v>0</v>
      </c>
      <c r="H35" s="159">
        <f t="shared" si="0"/>
        <v>0</v>
      </c>
      <c r="J35" s="69" t="s">
        <v>206</v>
      </c>
      <c r="N35" s="238" t="s">
        <v>265</v>
      </c>
      <c r="O35" s="136"/>
      <c r="P35" s="136"/>
    </row>
    <row r="36" spans="2:16" ht="15.75" customHeight="1" outlineLevel="1">
      <c r="B36" s="225">
        <v>3505</v>
      </c>
      <c r="C36" s="175" t="s">
        <v>374</v>
      </c>
      <c r="D36" s="253" t="s">
        <v>610</v>
      </c>
      <c r="E36" s="163">
        <v>1133</v>
      </c>
      <c r="F36" s="158">
        <f>E36*'Прайс-лист'!I3*(1-'Прайс-лист'!$E$3)</f>
        <v>29004.800000000003</v>
      </c>
      <c r="G36" s="160">
        <v>0</v>
      </c>
      <c r="H36" s="159">
        <f>F36*G36</f>
        <v>0</v>
      </c>
      <c r="M36" s="139"/>
      <c r="N36" s="238" t="s">
        <v>266</v>
      </c>
    </row>
    <row r="37" spans="2:16" ht="15.75" customHeight="1" outlineLevel="1">
      <c r="B37" s="227" t="s">
        <v>239</v>
      </c>
      <c r="C37" s="167" t="s">
        <v>420</v>
      </c>
      <c r="D37" s="250" t="s">
        <v>610</v>
      </c>
      <c r="E37" s="163">
        <v>0</v>
      </c>
      <c r="F37" s="158">
        <f>E37*'Прайс-лист'!I3*(1-'Прайс-лист'!$E$3)</f>
        <v>0</v>
      </c>
      <c r="G37" s="160">
        <v>0</v>
      </c>
      <c r="H37" s="159">
        <f t="shared" ref="H37:H38" si="2">F37*G37</f>
        <v>0</v>
      </c>
      <c r="M37" s="139"/>
      <c r="N37" s="238" t="s">
        <v>267</v>
      </c>
    </row>
    <row r="38" spans="2:16" ht="15.75" customHeight="1" outlineLevel="1">
      <c r="B38" s="227">
        <v>2143</v>
      </c>
      <c r="C38" s="162" t="s">
        <v>421</v>
      </c>
      <c r="D38" s="164"/>
      <c r="E38" s="163">
        <v>205</v>
      </c>
      <c r="F38" s="158">
        <f>E38*'Прайс-лист'!I3*(1-'Прайс-лист'!$E$3)</f>
        <v>5248</v>
      </c>
      <c r="G38" s="160">
        <v>0</v>
      </c>
      <c r="H38" s="159">
        <f t="shared" si="2"/>
        <v>0</v>
      </c>
      <c r="M38" s="139"/>
      <c r="N38" s="139"/>
    </row>
    <row r="39" spans="2:16" ht="15.75" customHeight="1" outlineLevel="1">
      <c r="B39" s="228">
        <v>2564</v>
      </c>
      <c r="C39" s="175" t="s">
        <v>375</v>
      </c>
      <c r="D39" s="221"/>
      <c r="E39" s="163">
        <v>202</v>
      </c>
      <c r="F39" s="158">
        <f>E39*'Прайс-лист'!I3*(1-'Прайс-лист'!$E$3)</f>
        <v>5171.2000000000007</v>
      </c>
      <c r="G39" s="160">
        <v>0</v>
      </c>
      <c r="H39" s="159">
        <f t="shared" si="0"/>
        <v>0</v>
      </c>
      <c r="M39" s="139"/>
      <c r="N39" s="241" t="s">
        <v>212</v>
      </c>
    </row>
    <row r="40" spans="2:16" ht="15.75" customHeight="1" outlineLevel="1">
      <c r="C40" s="249" t="s">
        <v>376</v>
      </c>
      <c r="D40" s="174"/>
      <c r="E40" s="174"/>
      <c r="F40" s="174"/>
      <c r="G40" s="174"/>
      <c r="H40" s="174"/>
    </row>
    <row r="41" spans="2:16" ht="15.75" customHeight="1" outlineLevel="1">
      <c r="B41" s="227">
        <v>414601</v>
      </c>
      <c r="C41" s="246" t="s">
        <v>377</v>
      </c>
      <c r="D41" s="164"/>
      <c r="E41" s="166">
        <v>71</v>
      </c>
      <c r="F41" s="158">
        <f>E41*'Прайс-лист'!I3*(1-'Прайс-лист'!$E$3)</f>
        <v>1817.6000000000001</v>
      </c>
      <c r="G41" s="160">
        <v>0</v>
      </c>
      <c r="H41" s="159">
        <f t="shared" ref="H41:H66" si="3">F41*G41</f>
        <v>0</v>
      </c>
      <c r="M41" s="241"/>
    </row>
    <row r="42" spans="2:16" ht="15.75" customHeight="1" outlineLevel="1">
      <c r="B42" s="227">
        <v>2532</v>
      </c>
      <c r="C42" s="246" t="s">
        <v>378</v>
      </c>
      <c r="D42" s="164"/>
      <c r="E42" s="166">
        <v>611</v>
      </c>
      <c r="F42" s="158">
        <f>E42*'Прайс-лист'!I3*(1-'Прайс-лист'!$E$3)</f>
        <v>15641.6</v>
      </c>
      <c r="G42" s="160">
        <v>0</v>
      </c>
      <c r="H42" s="159">
        <f t="shared" si="3"/>
        <v>0</v>
      </c>
    </row>
    <row r="43" spans="2:16" ht="15.75" customHeight="1" outlineLevel="1">
      <c r="B43" s="227">
        <v>2514</v>
      </c>
      <c r="C43" s="246" t="s">
        <v>379</v>
      </c>
      <c r="D43" s="164"/>
      <c r="E43" s="166">
        <v>1130</v>
      </c>
      <c r="F43" s="158">
        <f>E43*'Прайс-лист'!I3*(1-'Прайс-лист'!$E$3)</f>
        <v>28928</v>
      </c>
      <c r="G43" s="160">
        <v>0</v>
      </c>
      <c r="H43" s="159">
        <f t="shared" si="3"/>
        <v>0</v>
      </c>
    </row>
    <row r="44" spans="2:16" ht="15.75" customHeight="1" outlineLevel="1">
      <c r="B44" s="227">
        <v>2525</v>
      </c>
      <c r="C44" s="146" t="s">
        <v>380</v>
      </c>
      <c r="D44" s="164"/>
      <c r="E44" s="166">
        <v>435</v>
      </c>
      <c r="F44" s="158">
        <f>E44*'Прайс-лист'!I3*(1-'Прайс-лист'!$E$3)</f>
        <v>11136</v>
      </c>
      <c r="G44" s="160">
        <v>0</v>
      </c>
      <c r="H44" s="159">
        <f t="shared" si="3"/>
        <v>0</v>
      </c>
    </row>
    <row r="45" spans="2:16" ht="15.75" customHeight="1" outlineLevel="1">
      <c r="B45" s="227">
        <v>2706</v>
      </c>
      <c r="C45" s="246" t="s">
        <v>422</v>
      </c>
      <c r="D45" s="164"/>
      <c r="E45" s="166">
        <v>686</v>
      </c>
      <c r="F45" s="158">
        <f>E45*'Прайс-лист'!I3*(1-'Прайс-лист'!$E$3)</f>
        <v>17561.600000000002</v>
      </c>
      <c r="G45" s="160">
        <v>0</v>
      </c>
      <c r="H45" s="159">
        <f t="shared" si="3"/>
        <v>0</v>
      </c>
    </row>
    <row r="46" spans="2:16" ht="15.75" customHeight="1" outlineLevel="1">
      <c r="B46" s="227">
        <v>2705</v>
      </c>
      <c r="C46" s="246" t="s">
        <v>423</v>
      </c>
      <c r="D46" s="164"/>
      <c r="E46" s="166">
        <v>735</v>
      </c>
      <c r="F46" s="158">
        <f>E46*'Прайс-лист'!I3*(1-'Прайс-лист'!$E$3)</f>
        <v>18816</v>
      </c>
      <c r="G46" s="160">
        <v>0</v>
      </c>
      <c r="H46" s="159">
        <f t="shared" si="3"/>
        <v>0</v>
      </c>
    </row>
    <row r="47" spans="2:16" ht="15.75" customHeight="1" outlineLevel="1">
      <c r="B47" s="227">
        <v>2601</v>
      </c>
      <c r="C47" s="246" t="s">
        <v>424</v>
      </c>
      <c r="D47" s="164"/>
      <c r="E47" s="166">
        <v>101</v>
      </c>
      <c r="F47" s="158">
        <f>E47*'Прайс-лист'!I3*(1-'Прайс-лист'!$E$3)</f>
        <v>2585.6000000000004</v>
      </c>
      <c r="G47" s="160">
        <v>0</v>
      </c>
      <c r="H47" s="159">
        <f>F47*G47</f>
        <v>0</v>
      </c>
    </row>
    <row r="48" spans="2:16" ht="15.75" customHeight="1" outlineLevel="1">
      <c r="B48" s="227" t="s">
        <v>288</v>
      </c>
      <c r="C48" s="246" t="s">
        <v>425</v>
      </c>
      <c r="D48" s="164"/>
      <c r="E48" s="166">
        <v>2153</v>
      </c>
      <c r="F48" s="158">
        <f>E48*'Прайс-лист'!I3*(1-'Прайс-лист'!$E$3)</f>
        <v>55116.800000000003</v>
      </c>
      <c r="G48" s="160">
        <v>0</v>
      </c>
      <c r="H48" s="159">
        <f t="shared" ref="H48:H49" si="4">F48*G48</f>
        <v>0</v>
      </c>
    </row>
    <row r="49" spans="2:8" ht="15.75" customHeight="1" outlineLevel="1">
      <c r="B49" s="223" t="s">
        <v>289</v>
      </c>
      <c r="C49" s="246" t="s">
        <v>426</v>
      </c>
      <c r="D49" s="164"/>
      <c r="E49" s="166">
        <v>2153</v>
      </c>
      <c r="F49" s="158">
        <f>E49*'Прайс-лист'!I3*(1-'Прайс-лист'!$E$3)</f>
        <v>55116.800000000003</v>
      </c>
      <c r="G49" s="160">
        <v>0</v>
      </c>
      <c r="H49" s="159">
        <f t="shared" si="4"/>
        <v>0</v>
      </c>
    </row>
    <row r="50" spans="2:8" ht="15.75" customHeight="1" outlineLevel="1">
      <c r="B50" s="223">
        <v>2416</v>
      </c>
      <c r="C50" s="246" t="s">
        <v>439</v>
      </c>
      <c r="D50" s="164"/>
      <c r="E50" s="166">
        <v>546</v>
      </c>
      <c r="F50" s="158">
        <f>E50*'Прайс-лист'!I3*(1-'Прайс-лист'!$E$3)</f>
        <v>13977.6</v>
      </c>
      <c r="G50" s="160">
        <v>0</v>
      </c>
      <c r="H50" s="159">
        <f t="shared" si="3"/>
        <v>0</v>
      </c>
    </row>
    <row r="51" spans="2:8" ht="15.75" customHeight="1" outlineLevel="1">
      <c r="B51" s="223">
        <v>2326</v>
      </c>
      <c r="C51" s="246" t="s">
        <v>427</v>
      </c>
      <c r="D51" s="164"/>
      <c r="E51" s="166">
        <v>504</v>
      </c>
      <c r="F51" s="158">
        <f>E51*'Прайс-лист'!I3*(1-'Прайс-лист'!$E$3)</f>
        <v>12902.400000000001</v>
      </c>
      <c r="G51" s="160">
        <v>0</v>
      </c>
      <c r="H51" s="159">
        <f t="shared" si="3"/>
        <v>0</v>
      </c>
    </row>
    <row r="52" spans="2:8" ht="15.75" customHeight="1" outlineLevel="1">
      <c r="B52" s="223">
        <v>306701</v>
      </c>
      <c r="C52" s="246" t="s">
        <v>428</v>
      </c>
      <c r="D52" s="164"/>
      <c r="E52" s="166">
        <v>65</v>
      </c>
      <c r="F52" s="158">
        <f>E52*'Прайс-лист'!I3*(1-'Прайс-лист'!$E$3)</f>
        <v>1664</v>
      </c>
      <c r="G52" s="225">
        <f>IF(G35*G51,1,0)</f>
        <v>0</v>
      </c>
      <c r="H52" s="159">
        <f t="shared" si="3"/>
        <v>0</v>
      </c>
    </row>
    <row r="53" spans="2:8" ht="15.75" customHeight="1" outlineLevel="1">
      <c r="B53" s="223">
        <v>2329</v>
      </c>
      <c r="C53" s="246" t="s">
        <v>388</v>
      </c>
      <c r="D53" s="164"/>
      <c r="E53" s="166">
        <v>350</v>
      </c>
      <c r="F53" s="158">
        <f>E53*'Прайс-лист'!I3*(1-'Прайс-лист'!$E$3)</f>
        <v>8960</v>
      </c>
      <c r="G53" s="160">
        <v>0</v>
      </c>
      <c r="H53" s="159">
        <f t="shared" si="3"/>
        <v>0</v>
      </c>
    </row>
    <row r="54" spans="2:8" ht="15.75" customHeight="1" outlineLevel="1">
      <c r="B54" s="223">
        <v>306804</v>
      </c>
      <c r="C54" s="246" t="s">
        <v>389</v>
      </c>
      <c r="D54" s="164"/>
      <c r="E54" s="166">
        <v>32</v>
      </c>
      <c r="F54" s="158">
        <f>E54*'Прайс-лист'!I3*(1-'Прайс-лист'!$E$3)</f>
        <v>819.2</v>
      </c>
      <c r="G54" s="225">
        <f>IF(G35*G53,1,0)</f>
        <v>0</v>
      </c>
      <c r="H54" s="159">
        <f t="shared" si="3"/>
        <v>0</v>
      </c>
    </row>
    <row r="55" spans="2:8" ht="15.75" customHeight="1" outlineLevel="1">
      <c r="B55" s="223">
        <v>2339</v>
      </c>
      <c r="C55" s="162" t="s">
        <v>440</v>
      </c>
      <c r="D55" s="164"/>
      <c r="E55" s="166">
        <v>483</v>
      </c>
      <c r="F55" s="158">
        <f>E55*'Прайс-лист'!I3*(1-'Прайс-лист'!$E$3)</f>
        <v>12364.800000000001</v>
      </c>
      <c r="G55" s="160">
        <v>0</v>
      </c>
      <c r="H55" s="159">
        <f t="shared" si="3"/>
        <v>0</v>
      </c>
    </row>
    <row r="56" spans="2:8" ht="15.75" customHeight="1" outlineLevel="1">
      <c r="B56" s="223">
        <v>306901</v>
      </c>
      <c r="C56" s="162" t="s">
        <v>441</v>
      </c>
      <c r="D56" s="164"/>
      <c r="E56" s="166">
        <v>32</v>
      </c>
      <c r="F56" s="158">
        <f>E56*'Прайс-лист'!I3*(1-'Прайс-лист'!$E$3)</f>
        <v>819.2</v>
      </c>
      <c r="G56" s="225">
        <f>IF(G35*G55,1,0)</f>
        <v>0</v>
      </c>
      <c r="H56" s="159">
        <f t="shared" si="3"/>
        <v>0</v>
      </c>
    </row>
    <row r="57" spans="2:8" ht="15.75" customHeight="1" outlineLevel="1">
      <c r="B57" s="223">
        <v>2417</v>
      </c>
      <c r="C57" s="246" t="s">
        <v>431</v>
      </c>
      <c r="D57" s="164"/>
      <c r="E57" s="166">
        <v>565</v>
      </c>
      <c r="F57" s="158">
        <f>E57*'Прайс-лист'!I3*(1-'Прайс-лист'!$E$3)</f>
        <v>14464</v>
      </c>
      <c r="G57" s="160">
        <v>0</v>
      </c>
      <c r="H57" s="159">
        <f t="shared" si="3"/>
        <v>0</v>
      </c>
    </row>
    <row r="58" spans="2:8" ht="15.75" customHeight="1" outlineLevel="1">
      <c r="B58" s="227">
        <v>2736</v>
      </c>
      <c r="C58" s="246" t="s">
        <v>442</v>
      </c>
      <c r="D58" s="164"/>
      <c r="E58" s="166">
        <v>857</v>
      </c>
      <c r="F58" s="158">
        <f>E58*'Прайс-лист'!I3*(1-'Прайс-лист'!$E$3)</f>
        <v>21939.200000000001</v>
      </c>
      <c r="G58" s="160">
        <v>0</v>
      </c>
      <c r="H58" s="159">
        <f t="shared" si="3"/>
        <v>0</v>
      </c>
    </row>
    <row r="59" spans="2:8" ht="15.75" customHeight="1" outlineLevel="1">
      <c r="B59" s="227">
        <v>2943</v>
      </c>
      <c r="C59" s="246" t="s">
        <v>394</v>
      </c>
      <c r="D59" s="164"/>
      <c r="E59" s="166">
        <v>245</v>
      </c>
      <c r="F59" s="158">
        <f>E59*'Прайс-лист'!I3*(1-'Прайс-лист'!$E$3)</f>
        <v>6272</v>
      </c>
      <c r="G59" s="160">
        <v>0</v>
      </c>
      <c r="H59" s="159">
        <f t="shared" si="3"/>
        <v>0</v>
      </c>
    </row>
    <row r="60" spans="2:8" ht="15.75" customHeight="1" outlineLevel="1">
      <c r="B60" s="227">
        <v>2944</v>
      </c>
      <c r="C60" s="246" t="s">
        <v>434</v>
      </c>
      <c r="D60" s="164"/>
      <c r="E60" s="166">
        <v>268</v>
      </c>
      <c r="F60" s="158">
        <f>E60*'Прайс-лист'!I3*(1-'Прайс-лист'!$E$3)</f>
        <v>6860.8</v>
      </c>
      <c r="G60" s="160">
        <v>0</v>
      </c>
      <c r="H60" s="159">
        <f t="shared" si="3"/>
        <v>0</v>
      </c>
    </row>
    <row r="61" spans="2:8" ht="15.75" customHeight="1" outlineLevel="1">
      <c r="B61" s="227">
        <v>2886</v>
      </c>
      <c r="C61" s="246" t="s">
        <v>395</v>
      </c>
      <c r="D61" s="164"/>
      <c r="E61" s="166">
        <v>730</v>
      </c>
      <c r="F61" s="158">
        <f>E61*'Прайс-лист'!I3*(1-'Прайс-лист'!$E$3)</f>
        <v>18688</v>
      </c>
      <c r="G61" s="160">
        <v>0</v>
      </c>
      <c r="H61" s="159">
        <f t="shared" si="3"/>
        <v>0</v>
      </c>
    </row>
    <row r="62" spans="2:8" ht="15.75" customHeight="1" outlineLevel="1">
      <c r="B62" s="227">
        <v>288701</v>
      </c>
      <c r="C62" s="246" t="s">
        <v>443</v>
      </c>
      <c r="D62" s="164"/>
      <c r="E62" s="166">
        <v>340</v>
      </c>
      <c r="F62" s="158">
        <f>E62*'Прайс-лист'!I3*(1-'Прайс-лист'!$E$3)</f>
        <v>8704</v>
      </c>
      <c r="G62" s="160">
        <v>0</v>
      </c>
      <c r="H62" s="159">
        <f>F62*G62</f>
        <v>0</v>
      </c>
    </row>
    <row r="63" spans="2:8" ht="15.75" customHeight="1" outlineLevel="1">
      <c r="B63" s="227">
        <v>2887</v>
      </c>
      <c r="C63" s="246" t="s">
        <v>444</v>
      </c>
      <c r="D63" s="164"/>
      <c r="E63" s="166">
        <v>178</v>
      </c>
      <c r="F63" s="158">
        <f>E63*'Прайс-лист'!I3*(1-'Прайс-лист'!$E$3)</f>
        <v>4556.8</v>
      </c>
      <c r="G63" s="160">
        <v>0</v>
      </c>
      <c r="H63" s="159">
        <f t="shared" si="3"/>
        <v>0</v>
      </c>
    </row>
    <row r="64" spans="2:8" ht="15.75" customHeight="1" outlineLevel="1">
      <c r="B64" s="227">
        <v>2888</v>
      </c>
      <c r="C64" s="246" t="s">
        <v>445</v>
      </c>
      <c r="D64" s="164"/>
      <c r="E64" s="166">
        <v>103</v>
      </c>
      <c r="F64" s="158">
        <f>E64*'Прайс-лист'!I3*(1-'Прайс-лист'!$E$3)</f>
        <v>2636.8</v>
      </c>
      <c r="G64" s="160">
        <v>0</v>
      </c>
      <c r="H64" s="159">
        <f t="shared" si="3"/>
        <v>0</v>
      </c>
    </row>
    <row r="65" spans="2:8" ht="15.75" customHeight="1" outlineLevel="1">
      <c r="B65" s="227">
        <v>2889</v>
      </c>
      <c r="C65" s="146" t="s">
        <v>446</v>
      </c>
      <c r="D65" s="164"/>
      <c r="E65" s="166">
        <v>139</v>
      </c>
      <c r="F65" s="158">
        <f>E65*'Прайс-лист'!I3*(1-'Прайс-лист'!$E$3)</f>
        <v>3558.4</v>
      </c>
      <c r="G65" s="160">
        <v>0</v>
      </c>
      <c r="H65" s="159">
        <f t="shared" si="3"/>
        <v>0</v>
      </c>
    </row>
    <row r="66" spans="2:8" ht="15.75" customHeight="1" outlineLevel="1">
      <c r="B66" s="227">
        <v>2393</v>
      </c>
      <c r="C66" s="246" t="s">
        <v>447</v>
      </c>
      <c r="D66" s="164"/>
      <c r="E66" s="166">
        <v>1433</v>
      </c>
      <c r="F66" s="158">
        <f>E66*'Прайс-лист'!I3*(1-'Прайс-лист'!$E$3)</f>
        <v>36684.800000000003</v>
      </c>
      <c r="G66" s="160">
        <v>0</v>
      </c>
      <c r="H66" s="159">
        <f t="shared" si="3"/>
        <v>0</v>
      </c>
    </row>
    <row r="67" spans="2:8" ht="15.75" customHeight="1">
      <c r="B67" s="3"/>
      <c r="C67" s="229"/>
      <c r="D67" s="229"/>
      <c r="E67" s="73"/>
      <c r="F67" s="1"/>
      <c r="G67" s="15" t="s">
        <v>417</v>
      </c>
      <c r="H67" s="72">
        <f>SUM(H26:H66)</f>
        <v>556646.40000000002</v>
      </c>
    </row>
  </sheetData>
  <sortState ref="A36:H61">
    <sortCondition ref="A36"/>
  </sortState>
  <mergeCells count="24"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7:H17"/>
    <mergeCell ref="Q2:R2"/>
    <mergeCell ref="B2:H2"/>
    <mergeCell ref="B3:H3"/>
    <mergeCell ref="F22:H22"/>
    <mergeCell ref="F23:H23"/>
    <mergeCell ref="F19:H19"/>
    <mergeCell ref="F20:H20"/>
    <mergeCell ref="F21:H21"/>
    <mergeCell ref="F18:H18"/>
    <mergeCell ref="F16:H16"/>
  </mergeCells>
  <dataValidations count="8">
    <dataValidation type="list" allowBlank="1" showInputMessage="1" showErrorMessage="1" sqref="D58">
      <formula1>$O$30:$O$33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3">
      <formula1>$L$30:$L$33</formula1>
    </dataValidation>
    <dataValidation type="list" allowBlank="1" showInputMessage="1" showErrorMessage="1" sqref="D36">
      <formula1>$O$30:$O$34</formula1>
    </dataValidation>
    <dataValidation type="list" allowBlank="1" showInputMessage="1" showErrorMessage="1" sqref="D34">
      <formula1>$M$30:$M$32</formula1>
    </dataValidation>
    <dataValidation type="list" allowBlank="1" showInputMessage="1" showErrorMessage="1" sqref="D35">
      <formula1>$N$30:$N$39</formula1>
    </dataValidation>
    <dataValidation type="list" allowBlank="1" showInputMessage="1" showErrorMessage="1" sqref="D32">
      <formula1>$K$30:$K$33</formula1>
    </dataValidation>
    <dataValidation type="list" allowBlank="1" showInputMessage="1" showErrorMessage="1" sqref="D37">
      <formula1>$P$30:$P$32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4"/>
  <sheetViews>
    <sheetView showGridLines="0" zoomScaleNormal="100" workbookViewId="0">
      <pane ySplit="2" topLeftCell="A3" activePane="bottomLeft" state="frozen"/>
      <selection pane="bottomLeft" activeCell="I54" sqref="I54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121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240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165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140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69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36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29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300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 t="s">
        <v>117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118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4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5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25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47"/>
      <c r="F17" s="337" t="s">
        <v>119</v>
      </c>
      <c r="G17" s="337"/>
      <c r="H17" s="337"/>
    </row>
    <row r="18" spans="2:15" ht="14.25" hidden="1" outlineLevel="1">
      <c r="B18" s="145"/>
      <c r="C18" s="146" t="s">
        <v>8</v>
      </c>
      <c r="D18" s="146"/>
      <c r="E18" s="147"/>
      <c r="F18" s="337" t="s">
        <v>120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47"/>
      <c r="F19" s="351" t="s">
        <v>48</v>
      </c>
      <c r="G19" s="351"/>
      <c r="H19" s="351"/>
    </row>
    <row r="20" spans="2:15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5" ht="15.75" hidden="1" customHeight="1" outlineLevel="1">
      <c r="B21" s="145"/>
      <c r="C21" s="146" t="s">
        <v>365</v>
      </c>
      <c r="D21" s="146"/>
      <c r="E21" s="147"/>
      <c r="F21" s="337">
        <v>34</v>
      </c>
      <c r="G21" s="337"/>
      <c r="H21" s="337"/>
    </row>
    <row r="22" spans="2:15" ht="15.75" customHeight="1" collapsed="1">
      <c r="B22" s="45"/>
      <c r="C22" s="48"/>
      <c r="D22" s="48"/>
      <c r="E22" s="75"/>
      <c r="F22" s="48"/>
      <c r="G22" s="48"/>
      <c r="H22" s="47"/>
    </row>
    <row r="23" spans="2:15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5" ht="15.75" customHeight="1" outlineLevel="1">
      <c r="B24" s="228">
        <v>1230</v>
      </c>
      <c r="C24" s="221" t="s">
        <v>138</v>
      </c>
      <c r="D24" s="221"/>
      <c r="E24" s="157">
        <v>1197</v>
      </c>
      <c r="F24" s="158">
        <f>E24*'Прайс-лист'!I3*(1-'Прайс-лист'!$E$3)</f>
        <v>30643.200000000001</v>
      </c>
      <c r="G24" s="228"/>
      <c r="H24" s="159">
        <f>F24</f>
        <v>30643.200000000001</v>
      </c>
    </row>
    <row r="25" spans="2:15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5" ht="277.5" hidden="1" customHeight="1" outlineLevel="2">
      <c r="B26" s="161"/>
      <c r="C26" s="341" t="s">
        <v>575</v>
      </c>
      <c r="D26" s="341"/>
      <c r="E26" s="341"/>
      <c r="F26" s="341"/>
      <c r="G26" s="341"/>
      <c r="H26" s="341"/>
    </row>
    <row r="27" spans="2:15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5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5" ht="15.75" customHeight="1" outlineLevel="1">
      <c r="C29" s="249" t="s">
        <v>376</v>
      </c>
      <c r="D29" s="174"/>
      <c r="E29" s="174"/>
      <c r="F29" s="174"/>
      <c r="G29" s="174"/>
      <c r="H29" s="174"/>
      <c r="J29" s="236" t="s">
        <v>290</v>
      </c>
    </row>
    <row r="30" spans="2:15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5" si="0">F30*G30</f>
        <v>0</v>
      </c>
      <c r="J30" s="257" t="s">
        <v>291</v>
      </c>
    </row>
    <row r="31" spans="2:15" ht="15.75" customHeight="1" outlineLevel="1">
      <c r="B31" s="227">
        <v>2340</v>
      </c>
      <c r="C31" s="277" t="s">
        <v>518</v>
      </c>
      <c r="D31" s="164"/>
      <c r="E31" s="201">
        <v>52</v>
      </c>
      <c r="F31" s="158">
        <f>E31*'Прайс-лист'!I3*(1-'Прайс-лист'!$E$3)</f>
        <v>1331.2</v>
      </c>
      <c r="G31" s="160">
        <v>0</v>
      </c>
      <c r="H31" s="159">
        <f t="shared" si="0"/>
        <v>0</v>
      </c>
      <c r="J31" s="258" t="s">
        <v>295</v>
      </c>
    </row>
    <row r="32" spans="2:15" ht="15.75" customHeight="1" outlineLevel="1">
      <c r="B32" s="228">
        <v>2385</v>
      </c>
      <c r="C32" s="162" t="s">
        <v>522</v>
      </c>
      <c r="D32" s="221"/>
      <c r="E32" s="201">
        <v>60</v>
      </c>
      <c r="F32" s="158">
        <f>E32*'Прайс-лист'!I3*(1-'Прайс-лист'!$E$3)</f>
        <v>1536</v>
      </c>
      <c r="G32" s="160">
        <v>0</v>
      </c>
      <c r="H32" s="159">
        <f t="shared" si="0"/>
        <v>0</v>
      </c>
      <c r="O32" s="257"/>
    </row>
    <row r="33" spans="2:15" ht="15.75" customHeight="1" outlineLevel="1">
      <c r="B33" s="227">
        <v>2929</v>
      </c>
      <c r="C33" s="246" t="s">
        <v>394</v>
      </c>
      <c r="D33" s="164"/>
      <c r="E33" s="201">
        <v>82</v>
      </c>
      <c r="F33" s="158">
        <f>E33*'Прайс-лист'!I3*(1-'Прайс-лист'!$E$3)</f>
        <v>2099.2000000000003</v>
      </c>
      <c r="G33" s="160">
        <v>0</v>
      </c>
      <c r="H33" s="159">
        <f t="shared" si="0"/>
        <v>0</v>
      </c>
      <c r="O33" s="136"/>
    </row>
    <row r="34" spans="2:15" ht="15.75" customHeight="1" outlineLevel="1">
      <c r="B34" s="227">
        <v>2930</v>
      </c>
      <c r="C34" s="246" t="s">
        <v>434</v>
      </c>
      <c r="D34" s="164"/>
      <c r="E34" s="201">
        <v>103</v>
      </c>
      <c r="F34" s="158">
        <f>E34*'Прайс-лист'!I3*(1-'Прайс-лист'!$E$3)</f>
        <v>2636.8</v>
      </c>
      <c r="G34" s="160">
        <v>0</v>
      </c>
      <c r="H34" s="159">
        <f t="shared" si="0"/>
        <v>0</v>
      </c>
      <c r="O34" s="69"/>
    </row>
    <row r="35" spans="2:15" ht="15.75" customHeight="1" outlineLevel="1">
      <c r="B35" s="227">
        <v>2832</v>
      </c>
      <c r="C35" s="246" t="s">
        <v>395</v>
      </c>
      <c r="D35" s="164"/>
      <c r="E35" s="201">
        <v>144</v>
      </c>
      <c r="F35" s="158">
        <f>E35*'Прайс-лист'!I3*(1-'Прайс-лист'!$E$3)</f>
        <v>3686.4</v>
      </c>
      <c r="G35" s="160">
        <v>0</v>
      </c>
      <c r="H35" s="159">
        <f t="shared" si="0"/>
        <v>0</v>
      </c>
    </row>
    <row r="36" spans="2:15" ht="15.75" customHeight="1" outlineLevel="1">
      <c r="B36" s="3"/>
      <c r="C36" s="229"/>
      <c r="D36" s="229"/>
      <c r="E36" s="73"/>
      <c r="F36" s="1"/>
      <c r="G36" s="15" t="s">
        <v>417</v>
      </c>
      <c r="H36" s="72">
        <f>SUM(H24:H35)</f>
        <v>30643.200000000001</v>
      </c>
    </row>
    <row r="37" spans="2:15" ht="15.75" customHeight="1">
      <c r="H37" s="84"/>
    </row>
    <row r="44" spans="2:15" ht="15.75" customHeight="1">
      <c r="N44" s="50"/>
      <c r="O44" s="136"/>
    </row>
  </sheetData>
  <mergeCells count="22">
    <mergeCell ref="F20:H20"/>
    <mergeCell ref="F21:H21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9:H19"/>
    <mergeCell ref="K2:L2"/>
    <mergeCell ref="F17:H17"/>
    <mergeCell ref="F18:H18"/>
    <mergeCell ref="B2:H2"/>
    <mergeCell ref="B3:H3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6"/>
  <sheetViews>
    <sheetView showGridLines="0" zoomScaleNormal="100" workbookViewId="0">
      <pane ySplit="2" topLeftCell="A3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9.140625" style="136" hidden="1" customWidth="1" outlineLevel="1"/>
    <col min="11" max="11" width="9.140625" style="136" collapsed="1"/>
    <col min="12" max="14" width="9.140625" style="136"/>
    <col min="15" max="15" width="19.5703125" style="50" bestFit="1" customWidth="1"/>
    <col min="16" max="16384" width="9.140625" style="136"/>
  </cols>
  <sheetData>
    <row r="2" spans="2:12" ht="15.75" customHeight="1">
      <c r="B2" s="339" t="s">
        <v>124</v>
      </c>
      <c r="C2" s="339"/>
      <c r="D2" s="339"/>
      <c r="E2" s="339"/>
      <c r="F2" s="339"/>
      <c r="G2" s="339"/>
      <c r="H2" s="339"/>
      <c r="K2" s="338" t="s">
        <v>268</v>
      </c>
      <c r="L2" s="338"/>
    </row>
    <row r="3" spans="2:12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2" ht="15.75" hidden="1" customHeight="1" outlineLevel="1">
      <c r="B4" s="145"/>
      <c r="C4" s="146" t="s">
        <v>348</v>
      </c>
      <c r="D4" s="146"/>
      <c r="E4" s="147"/>
      <c r="F4" s="337">
        <v>240</v>
      </c>
      <c r="G4" s="337"/>
      <c r="H4" s="337"/>
    </row>
    <row r="5" spans="2:12" ht="15.75" hidden="1" customHeight="1" outlineLevel="1">
      <c r="B5" s="145"/>
      <c r="C5" s="146" t="s">
        <v>349</v>
      </c>
      <c r="D5" s="146"/>
      <c r="E5" s="147"/>
      <c r="F5" s="337">
        <v>165</v>
      </c>
      <c r="G5" s="337"/>
      <c r="H5" s="337"/>
    </row>
    <row r="6" spans="2:12" ht="15.75" hidden="1" customHeight="1" outlineLevel="1">
      <c r="B6" s="145"/>
      <c r="C6" s="146" t="s">
        <v>6</v>
      </c>
      <c r="D6" s="146"/>
      <c r="E6" s="147"/>
      <c r="F6" s="337">
        <v>140</v>
      </c>
      <c r="G6" s="337"/>
      <c r="H6" s="337"/>
    </row>
    <row r="7" spans="2:12" ht="15.75" hidden="1" customHeight="1" outlineLevel="1">
      <c r="B7" s="145"/>
      <c r="C7" s="146" t="s">
        <v>350</v>
      </c>
      <c r="D7" s="146"/>
      <c r="E7" s="147"/>
      <c r="F7" s="337">
        <v>69</v>
      </c>
      <c r="G7" s="337"/>
      <c r="H7" s="337"/>
    </row>
    <row r="8" spans="2:12" ht="15.75" hidden="1" customHeight="1" outlineLevel="1">
      <c r="B8" s="145"/>
      <c r="C8" s="146" t="s">
        <v>351</v>
      </c>
      <c r="D8" s="146"/>
      <c r="E8" s="147"/>
      <c r="F8" s="337">
        <v>36</v>
      </c>
      <c r="G8" s="337"/>
      <c r="H8" s="337"/>
    </row>
    <row r="9" spans="2:12" ht="15.75" hidden="1" customHeight="1" outlineLevel="1">
      <c r="B9" s="145"/>
      <c r="C9" s="146" t="s">
        <v>352</v>
      </c>
      <c r="D9" s="146"/>
      <c r="E9" s="147"/>
      <c r="F9" s="337">
        <v>24</v>
      </c>
      <c r="G9" s="337"/>
      <c r="H9" s="337"/>
    </row>
    <row r="10" spans="2:12" ht="15.75" hidden="1" customHeight="1" outlineLevel="1">
      <c r="B10" s="145"/>
      <c r="C10" s="146" t="s">
        <v>353</v>
      </c>
      <c r="D10" s="146"/>
      <c r="E10" s="147"/>
      <c r="F10" s="337">
        <v>300</v>
      </c>
      <c r="G10" s="337"/>
      <c r="H10" s="337"/>
    </row>
    <row r="11" spans="2:12" ht="15.75" hidden="1" customHeight="1" outlineLevel="1">
      <c r="B11" s="145"/>
      <c r="C11" s="146" t="s">
        <v>354</v>
      </c>
      <c r="D11" s="146"/>
      <c r="E11" s="147"/>
      <c r="F11" s="337" t="s">
        <v>117</v>
      </c>
      <c r="G11" s="337"/>
      <c r="H11" s="337"/>
    </row>
    <row r="12" spans="2:12" ht="15.75" hidden="1" customHeight="1" outlineLevel="1">
      <c r="B12" s="145"/>
      <c r="C12" s="146" t="s">
        <v>355</v>
      </c>
      <c r="D12" s="146"/>
      <c r="E12" s="147"/>
      <c r="F12" s="337" t="s">
        <v>122</v>
      </c>
      <c r="G12" s="337"/>
      <c r="H12" s="337"/>
    </row>
    <row r="13" spans="2:12" ht="15.75" hidden="1" customHeight="1" outlineLevel="1">
      <c r="B13" s="145"/>
      <c r="C13" s="146" t="s">
        <v>356</v>
      </c>
      <c r="D13" s="146"/>
      <c r="E13" s="147"/>
      <c r="F13" s="337">
        <v>4</v>
      </c>
      <c r="G13" s="337"/>
      <c r="H13" s="337"/>
    </row>
    <row r="14" spans="2:12" ht="15.75" hidden="1" customHeight="1" outlineLevel="1">
      <c r="B14" s="145"/>
      <c r="C14" s="146" t="s">
        <v>357</v>
      </c>
      <c r="D14" s="146"/>
      <c r="E14" s="147"/>
      <c r="F14" s="337">
        <v>5</v>
      </c>
      <c r="G14" s="337"/>
      <c r="H14" s="337"/>
    </row>
    <row r="15" spans="2:12" ht="15.75" hidden="1" customHeight="1" outlineLevel="1">
      <c r="B15" s="145"/>
      <c r="C15" s="146" t="s">
        <v>358</v>
      </c>
      <c r="D15" s="146"/>
      <c r="E15" s="147"/>
      <c r="F15" s="337">
        <v>25</v>
      </c>
      <c r="G15" s="337"/>
      <c r="H15" s="337"/>
    </row>
    <row r="16" spans="2:12" ht="15.75" hidden="1" customHeight="1" outlineLevel="1">
      <c r="B16" s="145"/>
      <c r="C16" s="146" t="s">
        <v>359</v>
      </c>
      <c r="D16" s="146"/>
      <c r="E16" s="147"/>
      <c r="F16" s="337">
        <v>381</v>
      </c>
      <c r="G16" s="337"/>
      <c r="H16" s="337"/>
    </row>
    <row r="17" spans="2:15" ht="15.75" hidden="1" customHeight="1" outlineLevel="1">
      <c r="B17" s="145"/>
      <c r="C17" s="146" t="s">
        <v>360</v>
      </c>
      <c r="D17" s="146"/>
      <c r="E17" s="147"/>
      <c r="F17" s="337" t="s">
        <v>119</v>
      </c>
      <c r="G17" s="337"/>
      <c r="H17" s="337"/>
    </row>
    <row r="18" spans="2:15" ht="31.5" hidden="1" customHeight="1" outlineLevel="1">
      <c r="B18" s="145"/>
      <c r="C18" s="146" t="s">
        <v>8</v>
      </c>
      <c r="D18" s="146"/>
      <c r="E18" s="147"/>
      <c r="F18" s="337" t="s">
        <v>123</v>
      </c>
      <c r="G18" s="337"/>
      <c r="H18" s="337"/>
    </row>
    <row r="19" spans="2:15" ht="15.75" hidden="1" customHeight="1" outlineLevel="1">
      <c r="B19" s="145"/>
      <c r="C19" s="146" t="s">
        <v>361</v>
      </c>
      <c r="D19" s="146"/>
      <c r="E19" s="147"/>
      <c r="F19" s="351" t="s">
        <v>48</v>
      </c>
      <c r="G19" s="351"/>
      <c r="H19" s="351"/>
    </row>
    <row r="20" spans="2:15" ht="15.75" hidden="1" customHeight="1" outlineLevel="1">
      <c r="B20" s="145"/>
      <c r="C20" s="146" t="s">
        <v>362</v>
      </c>
      <c r="D20" s="146"/>
      <c r="E20" s="147"/>
      <c r="F20" s="337" t="s">
        <v>113</v>
      </c>
      <c r="G20" s="337"/>
      <c r="H20" s="337"/>
    </row>
    <row r="21" spans="2:15" ht="15.75" hidden="1" customHeight="1" outlineLevel="1">
      <c r="B21" s="145"/>
      <c r="C21" s="146" t="s">
        <v>365</v>
      </c>
      <c r="D21" s="146"/>
      <c r="E21" s="147"/>
      <c r="F21" s="337">
        <v>29</v>
      </c>
      <c r="G21" s="337"/>
      <c r="H21" s="337"/>
    </row>
    <row r="22" spans="2:15" ht="15.75" customHeight="1" collapsed="1">
      <c r="B22" s="45"/>
      <c r="C22" s="48"/>
      <c r="D22" s="48"/>
      <c r="E22" s="75"/>
      <c r="F22" s="48"/>
      <c r="G22" s="48"/>
      <c r="H22" s="47"/>
    </row>
    <row r="23" spans="2:15" ht="15.75" customHeight="1" outlineLevel="1">
      <c r="B23" s="242" t="s">
        <v>13</v>
      </c>
      <c r="C23" s="243" t="s">
        <v>413</v>
      </c>
      <c r="D23" s="243"/>
      <c r="E23" s="243" t="s">
        <v>415</v>
      </c>
      <c r="F23" s="243" t="s">
        <v>415</v>
      </c>
      <c r="G23" s="243" t="s">
        <v>414</v>
      </c>
      <c r="H23" s="244" t="s">
        <v>416</v>
      </c>
    </row>
    <row r="24" spans="2:15" ht="15.75" customHeight="1" outlineLevel="1">
      <c r="B24" s="228">
        <v>1231</v>
      </c>
      <c r="C24" s="221" t="s">
        <v>137</v>
      </c>
      <c r="D24" s="221"/>
      <c r="E24" s="157">
        <v>1320</v>
      </c>
      <c r="F24" s="158">
        <f>E24*'Прайс-лист'!I3*(1-'Прайс-лист'!$E$3)</f>
        <v>33792</v>
      </c>
      <c r="G24" s="228"/>
      <c r="H24" s="159">
        <f>F24</f>
        <v>33792</v>
      </c>
    </row>
    <row r="25" spans="2:15" ht="15.75" hidden="1" customHeight="1" outlineLevel="2">
      <c r="B25" s="169"/>
      <c r="C25" s="142" t="s">
        <v>581</v>
      </c>
      <c r="D25" s="15"/>
      <c r="E25" s="15"/>
      <c r="F25" s="15"/>
      <c r="G25" s="15"/>
      <c r="H25" s="15"/>
    </row>
    <row r="26" spans="2:15" ht="273.75" hidden="1" customHeight="1" outlineLevel="2">
      <c r="B26" s="161"/>
      <c r="C26" s="341" t="s">
        <v>576</v>
      </c>
      <c r="D26" s="341"/>
      <c r="E26" s="341"/>
      <c r="F26" s="341"/>
      <c r="G26" s="341"/>
      <c r="H26" s="341"/>
    </row>
    <row r="27" spans="2:15" ht="15.75" customHeight="1" outlineLevel="1" collapsed="1">
      <c r="C27" s="248" t="s">
        <v>368</v>
      </c>
      <c r="D27" s="15"/>
      <c r="E27" s="15"/>
      <c r="F27" s="15"/>
      <c r="G27" s="15"/>
      <c r="H27" s="15"/>
    </row>
    <row r="28" spans="2:15" ht="15.75" customHeight="1" outlineLevel="1">
      <c r="B28" s="228"/>
      <c r="C28" s="146" t="s">
        <v>461</v>
      </c>
      <c r="D28" s="279" t="s">
        <v>610</v>
      </c>
      <c r="E28" s="201">
        <v>23</v>
      </c>
      <c r="F28" s="159">
        <f>E28*'Прайс-лист'!I3*(1-'Прайс-лист'!$E$3)</f>
        <v>588.80000000000007</v>
      </c>
      <c r="G28" s="160">
        <v>0</v>
      </c>
      <c r="H28" s="217">
        <f>F28*G28</f>
        <v>0</v>
      </c>
      <c r="J28" s="236" t="s">
        <v>610</v>
      </c>
    </row>
    <row r="29" spans="2:15" ht="15.75" customHeight="1" outlineLevel="1">
      <c r="C29" s="249" t="s">
        <v>376</v>
      </c>
      <c r="D29" s="174"/>
      <c r="E29" s="174"/>
      <c r="F29" s="174"/>
      <c r="G29" s="174"/>
      <c r="H29" s="174"/>
      <c r="J29" s="236" t="s">
        <v>290</v>
      </c>
    </row>
    <row r="30" spans="2:15" ht="15.75" customHeight="1" outlineLevel="1">
      <c r="B30" s="227">
        <v>4144</v>
      </c>
      <c r="C30" s="162" t="s">
        <v>487</v>
      </c>
      <c r="D30" s="164"/>
      <c r="E30" s="201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ref="H30:H35" si="0">F30*G30</f>
        <v>0</v>
      </c>
      <c r="J30" s="257" t="s">
        <v>291</v>
      </c>
    </row>
    <row r="31" spans="2:15" ht="15.75" customHeight="1" outlineLevel="1">
      <c r="B31" s="227">
        <v>2340</v>
      </c>
      <c r="C31" s="277" t="s">
        <v>518</v>
      </c>
      <c r="D31" s="164"/>
      <c r="E31" s="201">
        <v>52</v>
      </c>
      <c r="F31" s="158">
        <f>E31*'Прайс-лист'!I3*(1-'Прайс-лист'!$E$3)</f>
        <v>1331.2</v>
      </c>
      <c r="G31" s="160">
        <v>0</v>
      </c>
      <c r="H31" s="159">
        <f t="shared" si="0"/>
        <v>0</v>
      </c>
      <c r="J31" s="258" t="s">
        <v>295</v>
      </c>
    </row>
    <row r="32" spans="2:15" ht="15.75" customHeight="1" outlineLevel="1">
      <c r="B32" s="228">
        <v>2385</v>
      </c>
      <c r="C32" s="162" t="s">
        <v>522</v>
      </c>
      <c r="D32" s="221"/>
      <c r="E32" s="201">
        <v>60</v>
      </c>
      <c r="F32" s="158">
        <f>E32*'Прайс-лист'!I3*(1-'Прайс-лист'!$E$3)</f>
        <v>1536</v>
      </c>
      <c r="G32" s="160">
        <v>0</v>
      </c>
      <c r="H32" s="159">
        <f t="shared" si="0"/>
        <v>0</v>
      </c>
      <c r="O32" s="257"/>
    </row>
    <row r="33" spans="2:15" ht="15.75" customHeight="1" outlineLevel="1">
      <c r="B33" s="227">
        <v>2929</v>
      </c>
      <c r="C33" s="246" t="s">
        <v>394</v>
      </c>
      <c r="D33" s="164"/>
      <c r="E33" s="201">
        <v>82</v>
      </c>
      <c r="F33" s="158">
        <f>E33*'Прайс-лист'!I3*(1-'Прайс-лист'!$E$3)</f>
        <v>2099.2000000000003</v>
      </c>
      <c r="G33" s="160">
        <v>0</v>
      </c>
      <c r="H33" s="159">
        <f t="shared" si="0"/>
        <v>0</v>
      </c>
      <c r="O33" s="136"/>
    </row>
    <row r="34" spans="2:15" ht="15.75" customHeight="1" outlineLevel="1">
      <c r="B34" s="227">
        <v>2930</v>
      </c>
      <c r="C34" s="246" t="s">
        <v>434</v>
      </c>
      <c r="D34" s="164"/>
      <c r="E34" s="201">
        <v>103</v>
      </c>
      <c r="F34" s="158">
        <f>E34*'Прайс-лист'!I3*(1-'Прайс-лист'!$E$3)</f>
        <v>2636.8</v>
      </c>
      <c r="G34" s="160">
        <v>0</v>
      </c>
      <c r="H34" s="159">
        <f t="shared" si="0"/>
        <v>0</v>
      </c>
      <c r="O34" s="69"/>
    </row>
    <row r="35" spans="2:15" ht="15.75" customHeight="1" outlineLevel="1">
      <c r="B35" s="227">
        <v>2832</v>
      </c>
      <c r="C35" s="246" t="s">
        <v>395</v>
      </c>
      <c r="D35" s="164"/>
      <c r="E35" s="201">
        <v>144</v>
      </c>
      <c r="F35" s="158">
        <f>E35*'Прайс-лист'!I3*(1-'Прайс-лист'!$E$3)</f>
        <v>3686.4</v>
      </c>
      <c r="G35" s="160">
        <v>0</v>
      </c>
      <c r="H35" s="159">
        <f t="shared" si="0"/>
        <v>0</v>
      </c>
    </row>
    <row r="36" spans="2:15" ht="15.75" customHeight="1" outlineLevel="1">
      <c r="B36" s="3"/>
      <c r="C36" s="229"/>
      <c r="D36" s="229"/>
      <c r="E36" s="73"/>
      <c r="F36" s="1"/>
      <c r="G36" s="15" t="s">
        <v>417</v>
      </c>
      <c r="H36" s="72">
        <f>SUM(H24:H35)</f>
        <v>33792</v>
      </c>
    </row>
  </sheetData>
  <mergeCells count="22">
    <mergeCell ref="F21:H21"/>
    <mergeCell ref="F16:H16"/>
    <mergeCell ref="F17:H17"/>
    <mergeCell ref="F18:H18"/>
    <mergeCell ref="F19:H19"/>
    <mergeCell ref="F20:H20"/>
    <mergeCell ref="K2:L2"/>
    <mergeCell ref="B2:H2"/>
    <mergeCell ref="B3:H3"/>
    <mergeCell ref="C26:H2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/>
  </sheetPr>
  <dimension ref="B2:J31"/>
  <sheetViews>
    <sheetView showGridLines="0" zoomScaleNormal="100" workbookViewId="0">
      <pane ySplit="2" topLeftCell="A3" activePane="bottomLeft" state="frozen"/>
      <selection pane="bottomLeft" activeCell="C43" sqref="C43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1.140625" style="137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116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550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470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104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32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30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350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4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6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8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40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7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7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7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7" ht="15.75" hidden="1" customHeight="1" outlineLevel="1">
      <c r="B20" s="145"/>
      <c r="C20" s="146" t="s">
        <v>362</v>
      </c>
      <c r="D20" s="230"/>
      <c r="E20" s="337" t="s">
        <v>104</v>
      </c>
      <c r="F20" s="337"/>
      <c r="G20" s="337"/>
    </row>
    <row r="21" spans="2:7" ht="15.75" hidden="1" customHeight="1" outlineLevel="1">
      <c r="B21" s="145"/>
      <c r="C21" s="146" t="s">
        <v>365</v>
      </c>
      <c r="D21" s="230"/>
      <c r="E21" s="337">
        <v>38</v>
      </c>
      <c r="F21" s="337"/>
      <c r="G21" s="337"/>
    </row>
    <row r="22" spans="2:7" ht="15.75" customHeight="1" collapsed="1">
      <c r="B22" s="45"/>
      <c r="C22" s="48"/>
      <c r="D22" s="47"/>
      <c r="E22" s="48"/>
      <c r="F22" s="48"/>
      <c r="G22" s="47"/>
    </row>
    <row r="23" spans="2:7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7" ht="15.75" customHeight="1" outlineLevel="1">
      <c r="B24" s="228">
        <v>1450</v>
      </c>
      <c r="C24" s="221" t="s">
        <v>105</v>
      </c>
      <c r="D24" s="185">
        <v>1586</v>
      </c>
      <c r="E24" s="158">
        <f>D24*'Прайс-лист'!I3*(1-'Прайс-лист'!$E$3)</f>
        <v>40601.600000000006</v>
      </c>
      <c r="F24" s="228"/>
      <c r="G24" s="159">
        <f>E24</f>
        <v>40601.600000000006</v>
      </c>
    </row>
    <row r="25" spans="2:7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7" ht="222" hidden="1" customHeight="1" outlineLevel="2">
      <c r="B26" s="161"/>
      <c r="C26" s="341" t="s">
        <v>577</v>
      </c>
      <c r="D26" s="341"/>
      <c r="E26" s="341"/>
      <c r="F26" s="341"/>
      <c r="G26" s="341"/>
    </row>
    <row r="27" spans="2:7" ht="15.75" customHeight="1" outlineLevel="1" collapsed="1">
      <c r="C27" s="248" t="s">
        <v>368</v>
      </c>
      <c r="D27" s="15"/>
      <c r="E27" s="15"/>
      <c r="F27" s="15"/>
      <c r="G27" s="15"/>
    </row>
    <row r="28" spans="2:7" ht="15.75" customHeight="1" outlineLevel="1">
      <c r="B28" s="227">
        <v>2002</v>
      </c>
      <c r="C28" s="167" t="s">
        <v>533</v>
      </c>
      <c r="D28" s="187">
        <v>23</v>
      </c>
      <c r="E28" s="158">
        <f>D28*'Прайс-лист'!I3*(1-'Прайс-лист'!$E$3)</f>
        <v>588.80000000000007</v>
      </c>
      <c r="F28" s="160">
        <v>0</v>
      </c>
      <c r="G28" s="159">
        <f>E28*F28</f>
        <v>0</v>
      </c>
    </row>
    <row r="29" spans="2:7" ht="15.75" customHeight="1" outlineLevel="1">
      <c r="C29" s="249" t="s">
        <v>376</v>
      </c>
      <c r="D29" s="174"/>
      <c r="E29" s="174"/>
      <c r="F29" s="174"/>
      <c r="G29" s="174"/>
    </row>
    <row r="30" spans="2:7" ht="15.75" customHeight="1" outlineLevel="1">
      <c r="B30" s="227">
        <v>4144</v>
      </c>
      <c r="C30" s="162" t="s">
        <v>487</v>
      </c>
      <c r="D30" s="187">
        <v>23</v>
      </c>
      <c r="E30" s="158">
        <f>D30*'Прайс-лист'!I3*(1-'Прайс-лист'!$E$3)</f>
        <v>588.80000000000007</v>
      </c>
      <c r="F30" s="160">
        <v>0</v>
      </c>
      <c r="G30" s="159">
        <f>E30*F30</f>
        <v>0</v>
      </c>
    </row>
    <row r="31" spans="2:7" ht="15.75" customHeight="1" outlineLevel="1">
      <c r="B31" s="3"/>
      <c r="C31" s="229"/>
      <c r="D31" s="1"/>
      <c r="E31" s="1"/>
      <c r="F31" s="15" t="s">
        <v>417</v>
      </c>
      <c r="G31" s="72">
        <f>SUM(G24:G30)</f>
        <v>40601.600000000006</v>
      </c>
    </row>
  </sheetData>
  <mergeCells count="22"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E17:G17"/>
    <mergeCell ref="E18:G18"/>
    <mergeCell ref="E21:G21"/>
    <mergeCell ref="I2:J2"/>
    <mergeCell ref="B2:G2"/>
    <mergeCell ref="B3:G3"/>
    <mergeCell ref="E19:G19"/>
    <mergeCell ref="E20:G2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1.140625" style="137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47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550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470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104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32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30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350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4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6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8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40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7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7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7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7" ht="15.75" hidden="1" customHeight="1" outlineLevel="1">
      <c r="B20" s="145"/>
      <c r="C20" s="146" t="s">
        <v>362</v>
      </c>
      <c r="D20" s="230"/>
      <c r="E20" s="337" t="s">
        <v>104</v>
      </c>
      <c r="F20" s="337"/>
      <c r="G20" s="337"/>
    </row>
    <row r="21" spans="2:7" ht="15.75" hidden="1" customHeight="1" outlineLevel="1">
      <c r="B21" s="145"/>
      <c r="C21" s="146" t="s">
        <v>365</v>
      </c>
      <c r="D21" s="230"/>
      <c r="E21" s="337">
        <v>38</v>
      </c>
      <c r="F21" s="337"/>
      <c r="G21" s="337"/>
    </row>
    <row r="22" spans="2:7" ht="15.75" customHeight="1" collapsed="1">
      <c r="B22" s="45"/>
      <c r="C22" s="48"/>
      <c r="D22" s="47"/>
      <c r="E22" s="48"/>
      <c r="F22" s="48"/>
      <c r="G22" s="47"/>
    </row>
    <row r="23" spans="2:7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7" ht="15.75" customHeight="1" outlineLevel="1">
      <c r="B24" s="228">
        <v>1420</v>
      </c>
      <c r="C24" s="221" t="s">
        <v>105</v>
      </c>
      <c r="D24" s="185">
        <v>1379</v>
      </c>
      <c r="E24" s="158">
        <f>D24*'Прайс-лист'!I3*(1-'Прайс-лист'!$E$3)</f>
        <v>35302.400000000001</v>
      </c>
      <c r="F24" s="228"/>
      <c r="G24" s="159">
        <f>E24</f>
        <v>35302.400000000001</v>
      </c>
    </row>
    <row r="25" spans="2:7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7" ht="206.25" hidden="1" customHeight="1" outlineLevel="2">
      <c r="B26" s="161"/>
      <c r="C26" s="341" t="s">
        <v>578</v>
      </c>
      <c r="D26" s="341"/>
      <c r="E26" s="341"/>
      <c r="F26" s="341"/>
      <c r="G26" s="341"/>
    </row>
    <row r="27" spans="2:7" ht="15.75" customHeight="1" outlineLevel="1" collapsed="1">
      <c r="C27" s="248" t="s">
        <v>368</v>
      </c>
      <c r="D27" s="15"/>
      <c r="E27" s="15"/>
      <c r="F27" s="15"/>
      <c r="G27" s="15"/>
    </row>
    <row r="28" spans="2:7" ht="15.75" customHeight="1" outlineLevel="1">
      <c r="B28" s="227">
        <v>2002</v>
      </c>
      <c r="C28" s="167" t="s">
        <v>533</v>
      </c>
      <c r="D28" s="187">
        <v>23</v>
      </c>
      <c r="E28" s="158">
        <v>23</v>
      </c>
      <c r="F28" s="160">
        <v>0</v>
      </c>
      <c r="G28" s="159">
        <f>E28*F28</f>
        <v>0</v>
      </c>
    </row>
    <row r="29" spans="2:7" ht="15.75" customHeight="1" outlineLevel="1">
      <c r="C29" s="249" t="s">
        <v>376</v>
      </c>
      <c r="D29" s="174"/>
      <c r="E29" s="174"/>
      <c r="F29" s="174"/>
      <c r="G29" s="174"/>
    </row>
    <row r="30" spans="2:7" ht="15.75" customHeight="1" outlineLevel="1">
      <c r="B30" s="227">
        <v>4144</v>
      </c>
      <c r="C30" s="162" t="s">
        <v>487</v>
      </c>
      <c r="D30" s="187">
        <v>23</v>
      </c>
      <c r="E30" s="158">
        <v>23</v>
      </c>
      <c r="F30" s="160">
        <v>0</v>
      </c>
      <c r="G30" s="159">
        <f>E30*F30</f>
        <v>0</v>
      </c>
    </row>
    <row r="31" spans="2:7" ht="15.75" customHeight="1" outlineLevel="1">
      <c r="B31" s="227">
        <v>4281</v>
      </c>
      <c r="C31" s="162" t="s">
        <v>534</v>
      </c>
      <c r="D31" s="187">
        <v>71</v>
      </c>
      <c r="E31" s="158">
        <f>D31*'Прайс-лист'!I3*(1-'Прайс-лист'!$E$3)</f>
        <v>1817.6000000000001</v>
      </c>
      <c r="F31" s="160">
        <v>0</v>
      </c>
      <c r="G31" s="159">
        <f>E31*F31</f>
        <v>0</v>
      </c>
    </row>
    <row r="32" spans="2:7" ht="15.75" customHeight="1" outlineLevel="1">
      <c r="B32" s="3"/>
      <c r="C32" s="229"/>
      <c r="D32" s="1"/>
      <c r="E32" s="1"/>
      <c r="F32" s="15" t="s">
        <v>417</v>
      </c>
      <c r="G32" s="72">
        <f>SUM(G24:G31)</f>
        <v>35302.400000000001</v>
      </c>
    </row>
  </sheetData>
  <mergeCells count="22">
    <mergeCell ref="E19:G19"/>
    <mergeCell ref="E20:G20"/>
    <mergeCell ref="E21:G21"/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E17:G17"/>
    <mergeCell ref="E18:G18"/>
    <mergeCell ref="I2:J2"/>
    <mergeCell ref="B2:G2"/>
    <mergeCell ref="B3:G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/>
  </sheetPr>
  <dimension ref="B2:J35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1.140625" style="137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115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450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370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100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30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22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270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3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4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5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30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7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7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7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7" ht="15.75" hidden="1" customHeight="1" outlineLevel="1">
      <c r="B20" s="145"/>
      <c r="C20" s="146" t="s">
        <v>362</v>
      </c>
      <c r="D20" s="230"/>
      <c r="E20" s="337" t="s">
        <v>103</v>
      </c>
      <c r="F20" s="337"/>
      <c r="G20" s="337"/>
    </row>
    <row r="21" spans="2:7" ht="15.75" hidden="1" customHeight="1" outlineLevel="1">
      <c r="B21" s="145"/>
      <c r="C21" s="146" t="s">
        <v>365</v>
      </c>
      <c r="D21" s="230"/>
      <c r="E21" s="337">
        <v>30</v>
      </c>
      <c r="F21" s="337"/>
      <c r="G21" s="337"/>
    </row>
    <row r="22" spans="2:7" ht="15.75" customHeight="1" collapsed="1">
      <c r="B22" s="45"/>
      <c r="C22" s="48"/>
      <c r="D22" s="47"/>
      <c r="E22" s="48"/>
      <c r="F22" s="48"/>
      <c r="G22" s="47"/>
    </row>
    <row r="23" spans="2:7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7" ht="15.75" customHeight="1" outlineLevel="1">
      <c r="B24" s="228">
        <v>1440</v>
      </c>
      <c r="C24" s="221" t="s">
        <v>105</v>
      </c>
      <c r="D24" s="185">
        <v>1406</v>
      </c>
      <c r="E24" s="158">
        <f>D24*'Прайс-лист'!I3*(1-'Прайс-лист'!$E$3)</f>
        <v>35993.599999999999</v>
      </c>
      <c r="F24" s="228"/>
      <c r="G24" s="159">
        <f>E24</f>
        <v>35993.599999999999</v>
      </c>
    </row>
    <row r="25" spans="2:7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7" ht="221.25" hidden="1" customHeight="1" outlineLevel="2">
      <c r="B26" s="161"/>
      <c r="C26" s="224" t="s">
        <v>579</v>
      </c>
      <c r="D26" s="161"/>
      <c r="E26" s="161"/>
      <c r="F26" s="161"/>
      <c r="G26" s="161"/>
    </row>
    <row r="27" spans="2:7" ht="15.75" customHeight="1" outlineLevel="1" collapsed="1">
      <c r="C27" s="248" t="s">
        <v>368</v>
      </c>
      <c r="D27" s="15"/>
      <c r="E27" s="15"/>
      <c r="F27" s="15"/>
      <c r="G27" s="15"/>
    </row>
    <row r="28" spans="2:7" ht="15.75" customHeight="1" outlineLevel="1">
      <c r="B28" s="227">
        <v>2002</v>
      </c>
      <c r="C28" s="167" t="s">
        <v>533</v>
      </c>
      <c r="D28" s="186">
        <v>23</v>
      </c>
      <c r="E28" s="158">
        <f>D28*'Прайс-лист'!I3*(1-'Прайс-лист'!$E$3)</f>
        <v>588.80000000000007</v>
      </c>
      <c r="F28" s="160">
        <v>0</v>
      </c>
      <c r="G28" s="159">
        <f>E28*F28</f>
        <v>0</v>
      </c>
    </row>
    <row r="29" spans="2:7" ht="15.75" customHeight="1" outlineLevel="1">
      <c r="C29" s="249" t="s">
        <v>376</v>
      </c>
      <c r="D29" s="174"/>
      <c r="E29" s="174"/>
      <c r="F29" s="174"/>
      <c r="G29" s="174"/>
    </row>
    <row r="30" spans="2:7" ht="15.75" customHeight="1" outlineLevel="1">
      <c r="B30" s="227">
        <v>4144</v>
      </c>
      <c r="C30" s="162" t="s">
        <v>487</v>
      </c>
      <c r="D30" s="186">
        <v>23</v>
      </c>
      <c r="E30" s="158">
        <f>D30*'Прайс-лист'!I3*(1-'Прайс-лист'!$E$3)</f>
        <v>588.80000000000007</v>
      </c>
      <c r="F30" s="160">
        <v>0</v>
      </c>
      <c r="G30" s="159">
        <f>E30*F30</f>
        <v>0</v>
      </c>
    </row>
    <row r="31" spans="2:7" ht="15.75" customHeight="1" outlineLevel="1">
      <c r="B31" s="3"/>
      <c r="C31" s="229"/>
      <c r="D31" s="1"/>
      <c r="E31" s="1"/>
      <c r="F31" s="15" t="s">
        <v>417</v>
      </c>
      <c r="G31" s="72">
        <f>SUM(G24:G30)</f>
        <v>35993.599999999999</v>
      </c>
    </row>
    <row r="35" spans="10:10" ht="15.75" customHeight="1">
      <c r="J35" s="74"/>
    </row>
  </sheetData>
  <mergeCells count="21">
    <mergeCell ref="E21:G21"/>
    <mergeCell ref="E16:G16"/>
    <mergeCell ref="E17:G17"/>
    <mergeCell ref="E18:G18"/>
    <mergeCell ref="E19:G19"/>
    <mergeCell ref="E20:G20"/>
    <mergeCell ref="E11:G11"/>
    <mergeCell ref="E12:G12"/>
    <mergeCell ref="E13:G13"/>
    <mergeCell ref="E14:G14"/>
    <mergeCell ref="E15:G15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47" sqref="C47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0.7109375" style="138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46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450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370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100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30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22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270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3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4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5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30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7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7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7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7" ht="15.75" hidden="1" customHeight="1" outlineLevel="1">
      <c r="B20" s="145"/>
      <c r="C20" s="146" t="s">
        <v>362</v>
      </c>
      <c r="D20" s="230"/>
      <c r="E20" s="337" t="s">
        <v>103</v>
      </c>
      <c r="F20" s="337"/>
      <c r="G20" s="337"/>
    </row>
    <row r="21" spans="2:7" ht="15.75" hidden="1" customHeight="1" outlineLevel="1">
      <c r="B21" s="145"/>
      <c r="C21" s="146" t="s">
        <v>365</v>
      </c>
      <c r="D21" s="230"/>
      <c r="E21" s="337">
        <v>30</v>
      </c>
      <c r="F21" s="337"/>
      <c r="G21" s="337"/>
    </row>
    <row r="22" spans="2:7" ht="15.75" customHeight="1" collapsed="1">
      <c r="B22" s="45"/>
      <c r="C22" s="48"/>
      <c r="D22" s="75"/>
      <c r="E22" s="48"/>
      <c r="F22" s="48"/>
      <c r="G22" s="47"/>
    </row>
    <row r="23" spans="2:7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7" ht="15.75" customHeight="1" outlineLevel="1">
      <c r="B24" s="228">
        <v>1410</v>
      </c>
      <c r="C24" s="221" t="s">
        <v>105</v>
      </c>
      <c r="D24" s="157">
        <v>1223</v>
      </c>
      <c r="E24" s="158">
        <f>D24*'Прайс-лист'!I3*(1-'Прайс-лист'!$E$3)</f>
        <v>31308.800000000003</v>
      </c>
      <c r="F24" s="228"/>
      <c r="G24" s="159">
        <f>E24</f>
        <v>31308.800000000003</v>
      </c>
    </row>
    <row r="25" spans="2:7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7" ht="204" hidden="1" customHeight="1" outlineLevel="2">
      <c r="B26" s="161"/>
      <c r="C26" s="341" t="s">
        <v>580</v>
      </c>
      <c r="D26" s="341"/>
      <c r="E26" s="341"/>
      <c r="F26" s="341"/>
      <c r="G26" s="341"/>
    </row>
    <row r="27" spans="2:7" ht="15.75" customHeight="1" outlineLevel="1" collapsed="1">
      <c r="C27" s="248" t="s">
        <v>368</v>
      </c>
      <c r="D27" s="15"/>
      <c r="E27" s="15"/>
      <c r="F27" s="15"/>
      <c r="G27" s="15"/>
    </row>
    <row r="28" spans="2:7" ht="15.75" customHeight="1" outlineLevel="1">
      <c r="B28" s="227">
        <v>2002</v>
      </c>
      <c r="C28" s="167" t="s">
        <v>533</v>
      </c>
      <c r="D28" s="201">
        <v>23</v>
      </c>
      <c r="E28" s="158">
        <f>D28*'Прайс-лист'!I3*(1-'Прайс-лист'!$E$3)</f>
        <v>588.80000000000007</v>
      </c>
      <c r="F28" s="160">
        <v>0</v>
      </c>
      <c r="G28" s="159">
        <f>E28*F28</f>
        <v>0</v>
      </c>
    </row>
    <row r="29" spans="2:7" ht="15.75" customHeight="1" outlineLevel="1">
      <c r="C29" s="249" t="s">
        <v>376</v>
      </c>
      <c r="D29" s="174"/>
      <c r="E29" s="174"/>
      <c r="F29" s="174"/>
      <c r="G29" s="174"/>
    </row>
    <row r="30" spans="2:7" ht="15.75" customHeight="1" outlineLevel="1">
      <c r="B30" s="227">
        <v>4144</v>
      </c>
      <c r="C30" s="162" t="s">
        <v>487</v>
      </c>
      <c r="D30" s="201">
        <v>23</v>
      </c>
      <c r="E30" s="158">
        <f>D30*'Прайс-лист'!I3*(1-'Прайс-лист'!$E$3)</f>
        <v>588.80000000000007</v>
      </c>
      <c r="F30" s="160">
        <v>0</v>
      </c>
      <c r="G30" s="159">
        <f>E30*F30</f>
        <v>0</v>
      </c>
    </row>
    <row r="31" spans="2:7" ht="15.75" customHeight="1" outlineLevel="1">
      <c r="B31" s="227">
        <v>4281</v>
      </c>
      <c r="C31" s="162" t="s">
        <v>534</v>
      </c>
      <c r="D31" s="201">
        <v>71</v>
      </c>
      <c r="E31" s="158">
        <f>D31*'Прайс-лист'!I3*(1-'Прайс-лист'!$E$3)</f>
        <v>1817.6000000000001</v>
      </c>
      <c r="F31" s="160">
        <v>0</v>
      </c>
      <c r="G31" s="159">
        <f>E31*F31</f>
        <v>0</v>
      </c>
    </row>
    <row r="32" spans="2:7" ht="15.75" customHeight="1" outlineLevel="1">
      <c r="B32" s="3"/>
      <c r="C32" s="229"/>
      <c r="D32" s="73"/>
      <c r="E32" s="1"/>
      <c r="F32" s="15" t="s">
        <v>417</v>
      </c>
      <c r="G32" s="72">
        <f>SUM(G24:G31)</f>
        <v>31308.800000000003</v>
      </c>
    </row>
  </sheetData>
  <mergeCells count="22">
    <mergeCell ref="E19:G19"/>
    <mergeCell ref="E20:G20"/>
    <mergeCell ref="E21:G21"/>
    <mergeCell ref="C26:G26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E17:G17"/>
    <mergeCell ref="E18:G18"/>
    <mergeCell ref="I2:J2"/>
    <mergeCell ref="B2:G2"/>
    <mergeCell ref="B3:G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K31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0.7109375" style="138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114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380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300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100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30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19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220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2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3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4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25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11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11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11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11" ht="15.75" hidden="1" customHeight="1" outlineLevel="1">
      <c r="B20" s="145"/>
      <c r="C20" s="146" t="s">
        <v>362</v>
      </c>
      <c r="D20" s="230"/>
      <c r="E20" s="337" t="s">
        <v>102</v>
      </c>
      <c r="F20" s="337"/>
      <c r="G20" s="337"/>
    </row>
    <row r="21" spans="2:11" ht="15.75" hidden="1" customHeight="1" outlineLevel="1">
      <c r="B21" s="145"/>
      <c r="C21" s="146" t="s">
        <v>365</v>
      </c>
      <c r="D21" s="230"/>
      <c r="E21" s="337">
        <v>27</v>
      </c>
      <c r="F21" s="337"/>
      <c r="G21" s="337"/>
    </row>
    <row r="22" spans="2:11" ht="15.75" customHeight="1" collapsed="1">
      <c r="B22" s="45"/>
      <c r="C22" s="48"/>
      <c r="D22" s="75"/>
      <c r="E22" s="48"/>
      <c r="F22" s="48"/>
      <c r="G22" s="47"/>
    </row>
    <row r="23" spans="2:11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11" ht="15.75" customHeight="1" outlineLevel="1">
      <c r="B24" s="228">
        <v>1430</v>
      </c>
      <c r="C24" s="221" t="s">
        <v>105</v>
      </c>
      <c r="D24" s="157">
        <v>1259</v>
      </c>
      <c r="E24" s="158">
        <f>D24*'Прайс-лист'!I3*(1-'Прайс-лист'!$E$3)</f>
        <v>32230.400000000001</v>
      </c>
      <c r="F24" s="228"/>
      <c r="G24" s="159">
        <f>E24</f>
        <v>32230.400000000001</v>
      </c>
    </row>
    <row r="25" spans="2:11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11" ht="220.5" hidden="1" customHeight="1" outlineLevel="2">
      <c r="B26" s="161"/>
      <c r="C26" s="341" t="s">
        <v>579</v>
      </c>
      <c r="D26" s="341"/>
      <c r="E26" s="341"/>
      <c r="F26" s="341"/>
      <c r="G26" s="341"/>
    </row>
    <row r="27" spans="2:11" ht="15.75" customHeight="1" outlineLevel="1" collapsed="1">
      <c r="C27" s="248" t="s">
        <v>368</v>
      </c>
      <c r="D27" s="15"/>
      <c r="E27" s="15"/>
      <c r="F27" s="15"/>
      <c r="G27" s="15"/>
    </row>
    <row r="28" spans="2:11" ht="15.75" customHeight="1" outlineLevel="1">
      <c r="B28" s="227">
        <v>2002</v>
      </c>
      <c r="C28" s="167" t="s">
        <v>533</v>
      </c>
      <c r="D28" s="187">
        <v>23</v>
      </c>
      <c r="E28" s="158">
        <f>D28*'Прайс-лист'!I3*(1-'Прайс-лист'!$E$3)</f>
        <v>588.80000000000007</v>
      </c>
      <c r="F28" s="160">
        <v>0</v>
      </c>
      <c r="G28" s="159">
        <f>E28*F28</f>
        <v>0</v>
      </c>
    </row>
    <row r="29" spans="2:11" ht="15.75" customHeight="1" outlineLevel="1">
      <c r="C29" s="249" t="s">
        <v>376</v>
      </c>
      <c r="D29" s="174"/>
      <c r="E29" s="174"/>
      <c r="F29" s="174"/>
      <c r="G29" s="174"/>
      <c r="K29" s="71"/>
    </row>
    <row r="30" spans="2:11" ht="15.75" customHeight="1" outlineLevel="1">
      <c r="B30" s="227">
        <v>4144</v>
      </c>
      <c r="C30" s="162" t="s">
        <v>487</v>
      </c>
      <c r="D30" s="187">
        <v>23</v>
      </c>
      <c r="E30" s="158">
        <f>D30*'Прайс-лист'!I3*(1-'Прайс-лист'!$E$3)</f>
        <v>588.80000000000007</v>
      </c>
      <c r="F30" s="160">
        <v>0</v>
      </c>
      <c r="G30" s="159">
        <f>E30*F30</f>
        <v>0</v>
      </c>
    </row>
    <row r="31" spans="2:11" ht="15.75" customHeight="1" outlineLevel="1">
      <c r="B31" s="3"/>
      <c r="C31" s="229"/>
      <c r="D31" s="73"/>
      <c r="E31" s="1"/>
      <c r="F31" s="15" t="s">
        <v>417</v>
      </c>
      <c r="G31" s="72">
        <f>SUM(G24:G30)</f>
        <v>32230.400000000001</v>
      </c>
    </row>
  </sheetData>
  <mergeCells count="22">
    <mergeCell ref="E16:G16"/>
    <mergeCell ref="C26:G26"/>
    <mergeCell ref="E17:G17"/>
    <mergeCell ref="E18:G18"/>
    <mergeCell ref="E19:G19"/>
    <mergeCell ref="E20:G20"/>
    <mergeCell ref="E21:G21"/>
    <mergeCell ref="E11:G11"/>
    <mergeCell ref="E12:G12"/>
    <mergeCell ref="E13:G13"/>
    <mergeCell ref="E14:G14"/>
    <mergeCell ref="E15:G15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3" activePane="bottomLeft" state="frozen"/>
      <selection pane="bottomLeft" activeCell="C53" sqref="C53"/>
    </sheetView>
  </sheetViews>
  <sheetFormatPr defaultRowHeight="15.75" customHeight="1" outlineLevelRow="2"/>
  <cols>
    <col min="1" max="1" width="3.7109375" style="136" customWidth="1"/>
    <col min="2" max="2" width="12.7109375" style="136" customWidth="1"/>
    <col min="3" max="3" width="105.7109375" style="136" customWidth="1"/>
    <col min="4" max="4" width="10.7109375" style="138" hidden="1" customWidth="1"/>
    <col min="5" max="5" width="15.7109375" style="137" customWidth="1"/>
    <col min="6" max="6" width="10.7109375" style="136" customWidth="1"/>
    <col min="7" max="7" width="15.7109375" style="137" customWidth="1"/>
    <col min="8" max="16384" width="9.140625" style="136"/>
  </cols>
  <sheetData>
    <row r="2" spans="2:10" ht="15.75" customHeight="1">
      <c r="B2" s="339" t="s">
        <v>45</v>
      </c>
      <c r="C2" s="339"/>
      <c r="D2" s="339"/>
      <c r="E2" s="339"/>
      <c r="F2" s="339"/>
      <c r="G2" s="339"/>
      <c r="I2" s="338" t="s">
        <v>268</v>
      </c>
      <c r="J2" s="338"/>
    </row>
    <row r="3" spans="2:10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0" ht="15.75" hidden="1" customHeight="1" outlineLevel="1">
      <c r="B4" s="145"/>
      <c r="C4" s="146" t="s">
        <v>348</v>
      </c>
      <c r="D4" s="230"/>
      <c r="E4" s="337">
        <v>380</v>
      </c>
      <c r="F4" s="337"/>
      <c r="G4" s="337"/>
    </row>
    <row r="5" spans="2:10" ht="15.75" hidden="1" customHeight="1" outlineLevel="1">
      <c r="B5" s="145"/>
      <c r="C5" s="146" t="s">
        <v>349</v>
      </c>
      <c r="D5" s="230"/>
      <c r="E5" s="337">
        <v>300</v>
      </c>
      <c r="F5" s="337"/>
      <c r="G5" s="337"/>
    </row>
    <row r="6" spans="2:10" ht="15.75" hidden="1" customHeight="1" outlineLevel="1">
      <c r="B6" s="145"/>
      <c r="C6" s="146" t="s">
        <v>6</v>
      </c>
      <c r="D6" s="230"/>
      <c r="E6" s="337">
        <v>100</v>
      </c>
      <c r="F6" s="337"/>
      <c r="G6" s="337"/>
    </row>
    <row r="7" spans="2:10" ht="15.75" hidden="1" customHeight="1" outlineLevel="1">
      <c r="B7" s="145"/>
      <c r="C7" s="146" t="s">
        <v>350</v>
      </c>
      <c r="D7" s="230"/>
      <c r="E7" s="337">
        <v>40</v>
      </c>
      <c r="F7" s="337"/>
      <c r="G7" s="337"/>
    </row>
    <row r="8" spans="2:10" ht="15.75" hidden="1" customHeight="1" outlineLevel="1">
      <c r="B8" s="145"/>
      <c r="C8" s="146" t="s">
        <v>351</v>
      </c>
      <c r="D8" s="230"/>
      <c r="E8" s="337">
        <v>30</v>
      </c>
      <c r="F8" s="337"/>
      <c r="G8" s="337"/>
    </row>
    <row r="9" spans="2:10" ht="15.75" hidden="1" customHeight="1" outlineLevel="1">
      <c r="B9" s="145"/>
      <c r="C9" s="146" t="s">
        <v>352</v>
      </c>
      <c r="D9" s="230"/>
      <c r="E9" s="337">
        <v>19</v>
      </c>
      <c r="F9" s="337"/>
      <c r="G9" s="337"/>
    </row>
    <row r="10" spans="2:10" ht="15.75" hidden="1" customHeight="1" outlineLevel="1">
      <c r="B10" s="145"/>
      <c r="C10" s="146" t="s">
        <v>353</v>
      </c>
      <c r="D10" s="230"/>
      <c r="E10" s="337">
        <v>220</v>
      </c>
      <c r="F10" s="337"/>
      <c r="G10" s="337"/>
    </row>
    <row r="11" spans="2:10" ht="15.75" hidden="1" customHeight="1" outlineLevel="1">
      <c r="B11" s="145"/>
      <c r="C11" s="146" t="s">
        <v>354</v>
      </c>
      <c r="D11" s="230"/>
      <c r="E11" s="337">
        <v>2</v>
      </c>
      <c r="F11" s="337"/>
      <c r="G11" s="337"/>
    </row>
    <row r="12" spans="2:10" ht="15.75" hidden="1" customHeight="1" outlineLevel="1">
      <c r="B12" s="145"/>
      <c r="C12" s="146" t="s">
        <v>355</v>
      </c>
      <c r="D12" s="230"/>
      <c r="E12" s="337" t="s">
        <v>99</v>
      </c>
      <c r="F12" s="337"/>
      <c r="G12" s="337"/>
    </row>
    <row r="13" spans="2:10" ht="15.75" hidden="1" customHeight="1" outlineLevel="1">
      <c r="B13" s="145"/>
      <c r="C13" s="146" t="s">
        <v>356</v>
      </c>
      <c r="D13" s="230"/>
      <c r="E13" s="337">
        <v>3</v>
      </c>
      <c r="F13" s="337"/>
      <c r="G13" s="337"/>
    </row>
    <row r="14" spans="2:10" ht="15.75" hidden="1" customHeight="1" outlineLevel="1">
      <c r="B14" s="145"/>
      <c r="C14" s="146" t="s">
        <v>357</v>
      </c>
      <c r="D14" s="230"/>
      <c r="E14" s="337">
        <v>4</v>
      </c>
      <c r="F14" s="337"/>
      <c r="G14" s="337"/>
    </row>
    <row r="15" spans="2:10" ht="15.75" hidden="1" customHeight="1" outlineLevel="1">
      <c r="B15" s="145"/>
      <c r="C15" s="146" t="s">
        <v>358</v>
      </c>
      <c r="D15" s="230"/>
      <c r="E15" s="337">
        <v>25</v>
      </c>
      <c r="F15" s="337"/>
      <c r="G15" s="337"/>
    </row>
    <row r="16" spans="2:10" ht="15.75" hidden="1" customHeight="1" outlineLevel="1">
      <c r="B16" s="145"/>
      <c r="C16" s="146" t="s">
        <v>359</v>
      </c>
      <c r="D16" s="230"/>
      <c r="E16" s="337">
        <v>381</v>
      </c>
      <c r="F16" s="337"/>
      <c r="G16" s="337"/>
    </row>
    <row r="17" spans="2:7" ht="15.75" hidden="1" customHeight="1" outlineLevel="1">
      <c r="B17" s="145"/>
      <c r="C17" s="146" t="s">
        <v>360</v>
      </c>
      <c r="D17" s="230"/>
      <c r="E17" s="337" t="s">
        <v>100</v>
      </c>
      <c r="F17" s="337"/>
      <c r="G17" s="337"/>
    </row>
    <row r="18" spans="2:7" ht="15.75" hidden="1" customHeight="1" outlineLevel="1">
      <c r="B18" s="145"/>
      <c r="C18" s="146" t="s">
        <v>8</v>
      </c>
      <c r="D18" s="230"/>
      <c r="E18" s="337" t="s">
        <v>101</v>
      </c>
      <c r="F18" s="337"/>
      <c r="G18" s="337"/>
    </row>
    <row r="19" spans="2:7" ht="15.75" hidden="1" customHeight="1" outlineLevel="1">
      <c r="B19" s="145"/>
      <c r="C19" s="146" t="s">
        <v>361</v>
      </c>
      <c r="D19" s="230"/>
      <c r="E19" s="337" t="s">
        <v>10</v>
      </c>
      <c r="F19" s="337"/>
      <c r="G19" s="337"/>
    </row>
    <row r="20" spans="2:7" ht="15.75" hidden="1" customHeight="1" outlineLevel="1">
      <c r="B20" s="145"/>
      <c r="C20" s="146" t="s">
        <v>362</v>
      </c>
      <c r="D20" s="230"/>
      <c r="E20" s="337" t="s">
        <v>102</v>
      </c>
      <c r="F20" s="337"/>
      <c r="G20" s="337"/>
    </row>
    <row r="21" spans="2:7" ht="15.75" hidden="1" customHeight="1" outlineLevel="1">
      <c r="B21" s="145"/>
      <c r="C21" s="146" t="s">
        <v>365</v>
      </c>
      <c r="D21" s="230"/>
      <c r="E21" s="337">
        <v>27</v>
      </c>
      <c r="F21" s="337"/>
      <c r="G21" s="337"/>
    </row>
    <row r="22" spans="2:7" ht="15.75" customHeight="1" collapsed="1">
      <c r="B22" s="45"/>
      <c r="C22" s="48"/>
      <c r="D22" s="75"/>
      <c r="E22" s="48"/>
      <c r="F22" s="48"/>
      <c r="G22" s="47"/>
    </row>
    <row r="23" spans="2:7" ht="15.75" customHeight="1" outlineLevel="1">
      <c r="B23" s="242" t="s">
        <v>13</v>
      </c>
      <c r="C23" s="243" t="s">
        <v>413</v>
      </c>
      <c r="D23" s="243" t="s">
        <v>415</v>
      </c>
      <c r="E23" s="243" t="s">
        <v>415</v>
      </c>
      <c r="F23" s="243" t="s">
        <v>414</v>
      </c>
      <c r="G23" s="244" t="s">
        <v>416</v>
      </c>
    </row>
    <row r="24" spans="2:7" ht="15.75" customHeight="1" outlineLevel="1">
      <c r="B24" s="228">
        <v>1400</v>
      </c>
      <c r="C24" s="221" t="s">
        <v>105</v>
      </c>
      <c r="D24" s="157">
        <v>1097</v>
      </c>
      <c r="E24" s="158">
        <f>D24*'Прайс-лист'!I3*(1-'Прайс-лист'!$E$3)</f>
        <v>28083.200000000001</v>
      </c>
      <c r="F24" s="228"/>
      <c r="G24" s="159">
        <f>E24</f>
        <v>28083.200000000001</v>
      </c>
    </row>
    <row r="25" spans="2:7" ht="15.75" hidden="1" customHeight="1" outlineLevel="2">
      <c r="B25" s="169"/>
      <c r="C25" s="142" t="s">
        <v>581</v>
      </c>
      <c r="D25" s="15"/>
      <c r="E25" s="15"/>
      <c r="F25" s="15"/>
      <c r="G25" s="15"/>
    </row>
    <row r="26" spans="2:7" ht="216" hidden="1" customHeight="1" outlineLevel="2">
      <c r="B26" s="161"/>
      <c r="C26" s="224" t="s">
        <v>580</v>
      </c>
      <c r="D26" s="161"/>
      <c r="E26" s="161"/>
      <c r="F26" s="161"/>
      <c r="G26" s="161"/>
    </row>
    <row r="27" spans="2:7" ht="15.75" customHeight="1" outlineLevel="1" collapsed="1">
      <c r="C27" s="248" t="s">
        <v>368</v>
      </c>
      <c r="D27" s="15"/>
      <c r="E27" s="15"/>
      <c r="F27" s="15"/>
      <c r="G27" s="15"/>
    </row>
    <row r="28" spans="2:7" ht="15.75" customHeight="1" outlineLevel="1">
      <c r="B28" s="227">
        <v>2002</v>
      </c>
      <c r="C28" s="167" t="s">
        <v>533</v>
      </c>
      <c r="D28" s="187">
        <v>23</v>
      </c>
      <c r="E28" s="158">
        <f>D28*'Прайс-лист'!I3*(1-'Прайс-лист'!$E$3)</f>
        <v>588.80000000000007</v>
      </c>
      <c r="F28" s="160">
        <v>0</v>
      </c>
      <c r="G28" s="159">
        <f>E28*F28</f>
        <v>0</v>
      </c>
    </row>
    <row r="29" spans="2:7" ht="15.75" customHeight="1" outlineLevel="1">
      <c r="C29" s="249" t="s">
        <v>376</v>
      </c>
      <c r="D29" s="174"/>
      <c r="E29" s="174"/>
      <c r="F29" s="174"/>
      <c r="G29" s="174"/>
    </row>
    <row r="30" spans="2:7" ht="15.75" customHeight="1" outlineLevel="1">
      <c r="B30" s="227">
        <v>4144</v>
      </c>
      <c r="C30" s="162" t="s">
        <v>487</v>
      </c>
      <c r="D30" s="187">
        <v>23</v>
      </c>
      <c r="E30" s="158">
        <f>D30*'Прайс-лист'!I3*(1-'Прайс-лист'!$E$3)</f>
        <v>588.80000000000007</v>
      </c>
      <c r="F30" s="160">
        <v>0</v>
      </c>
      <c r="G30" s="159">
        <f>E30*F30</f>
        <v>0</v>
      </c>
    </row>
    <row r="31" spans="2:7" ht="15.75" customHeight="1" outlineLevel="1">
      <c r="B31" s="227">
        <v>4281</v>
      </c>
      <c r="C31" s="162" t="s">
        <v>534</v>
      </c>
      <c r="D31" s="187">
        <v>71</v>
      </c>
      <c r="E31" s="158">
        <f>D31*'Прайс-лист'!I3*(1-'Прайс-лист'!$E$3)</f>
        <v>1817.6000000000001</v>
      </c>
      <c r="F31" s="160">
        <v>0</v>
      </c>
      <c r="G31" s="159">
        <f>E31*F31</f>
        <v>0</v>
      </c>
    </row>
    <row r="32" spans="2:7" ht="15.75" customHeight="1" outlineLevel="1">
      <c r="B32" s="3"/>
      <c r="C32" s="229"/>
      <c r="D32" s="73"/>
      <c r="E32" s="1"/>
      <c r="F32" s="15" t="s">
        <v>417</v>
      </c>
      <c r="G32" s="72">
        <f>SUM(G24:G31)</f>
        <v>28083.200000000001</v>
      </c>
    </row>
  </sheetData>
  <mergeCells count="21">
    <mergeCell ref="E21:G21"/>
    <mergeCell ref="E16:G16"/>
    <mergeCell ref="E17:G17"/>
    <mergeCell ref="E18:G18"/>
    <mergeCell ref="E19:G19"/>
    <mergeCell ref="E20:G20"/>
    <mergeCell ref="E11:G11"/>
    <mergeCell ref="E12:G12"/>
    <mergeCell ref="E13:G13"/>
    <mergeCell ref="E14:G14"/>
    <mergeCell ref="E15:G15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</sheetPr>
  <dimension ref="B2:K31"/>
  <sheetViews>
    <sheetView showGridLines="0" zoomScaleNormal="100" workbookViewId="0">
      <pane ySplit="2" topLeftCell="A3" activePane="bottomLeft" state="frozen"/>
      <selection pane="bottomLeft" activeCell="C45" sqref="C45"/>
    </sheetView>
  </sheetViews>
  <sheetFormatPr defaultRowHeight="15.75" customHeight="1" outlineLevelRow="2"/>
  <cols>
    <col min="1" max="1" width="3.7109375" style="285" customWidth="1"/>
    <col min="2" max="2" width="12.7109375" style="285" customWidth="1"/>
    <col min="3" max="3" width="105.7109375" style="285" customWidth="1"/>
    <col min="4" max="4" width="12.28515625" style="309" hidden="1" customWidth="1"/>
    <col min="5" max="5" width="15.7109375" style="309" customWidth="1"/>
    <col min="6" max="6" width="10.7109375" style="285" customWidth="1"/>
    <col min="7" max="7" width="15.7109375" style="309" customWidth="1"/>
    <col min="8" max="16384" width="9.140625" style="285"/>
  </cols>
  <sheetData>
    <row r="2" spans="2:11" ht="15.75" customHeight="1">
      <c r="B2" s="340" t="s">
        <v>221</v>
      </c>
      <c r="C2" s="340"/>
      <c r="D2" s="340"/>
      <c r="E2" s="340"/>
      <c r="F2" s="340"/>
      <c r="G2" s="340"/>
      <c r="I2" s="338" t="s">
        <v>268</v>
      </c>
      <c r="J2" s="338"/>
      <c r="K2" s="50"/>
    </row>
    <row r="3" spans="2:11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1" ht="15.75" hidden="1" customHeight="1" outlineLevel="1">
      <c r="B4" s="286"/>
      <c r="C4" s="287" t="s">
        <v>402</v>
      </c>
      <c r="D4" s="288"/>
      <c r="E4" s="354">
        <v>580</v>
      </c>
      <c r="F4" s="354"/>
      <c r="G4" s="354"/>
    </row>
    <row r="5" spans="2:11" ht="15.75" hidden="1" customHeight="1" outlineLevel="1">
      <c r="B5" s="286"/>
      <c r="C5" s="287" t="s">
        <v>403</v>
      </c>
      <c r="D5" s="288"/>
      <c r="E5" s="354">
        <v>500</v>
      </c>
      <c r="F5" s="354"/>
      <c r="G5" s="354"/>
    </row>
    <row r="6" spans="2:11" ht="15.75" hidden="1" customHeight="1" outlineLevel="1">
      <c r="B6" s="286"/>
      <c r="C6" s="287" t="s">
        <v>404</v>
      </c>
      <c r="D6" s="288"/>
      <c r="E6" s="354">
        <v>226</v>
      </c>
      <c r="F6" s="354"/>
      <c r="G6" s="354"/>
    </row>
    <row r="7" spans="2:11" ht="15.75" hidden="1" customHeight="1" outlineLevel="1">
      <c r="B7" s="286"/>
      <c r="C7" s="287" t="s">
        <v>405</v>
      </c>
      <c r="D7" s="288"/>
      <c r="E7" s="354">
        <v>200</v>
      </c>
      <c r="F7" s="354"/>
      <c r="G7" s="354"/>
    </row>
    <row r="8" spans="2:11" ht="15.75" hidden="1" customHeight="1" outlineLevel="1">
      <c r="B8" s="286"/>
      <c r="C8" s="287" t="s">
        <v>406</v>
      </c>
      <c r="D8" s="288"/>
      <c r="E8" s="354">
        <v>93</v>
      </c>
      <c r="F8" s="354"/>
      <c r="G8" s="354"/>
    </row>
    <row r="9" spans="2:11" ht="15.75" hidden="1" customHeight="1" outlineLevel="1">
      <c r="B9" s="286"/>
      <c r="C9" s="287" t="s">
        <v>407</v>
      </c>
      <c r="D9" s="288"/>
      <c r="E9" s="354">
        <v>470</v>
      </c>
      <c r="F9" s="354"/>
      <c r="G9" s="354"/>
    </row>
    <row r="10" spans="2:11" ht="15.75" hidden="1" customHeight="1" outlineLevel="1">
      <c r="B10" s="286"/>
      <c r="C10" s="287" t="s">
        <v>353</v>
      </c>
      <c r="D10" s="288"/>
      <c r="E10" s="354">
        <v>800</v>
      </c>
      <c r="F10" s="354"/>
      <c r="G10" s="354"/>
    </row>
    <row r="11" spans="2:11" ht="15.75" hidden="1" customHeight="1" outlineLevel="1">
      <c r="B11" s="286"/>
      <c r="C11" s="287" t="s">
        <v>354</v>
      </c>
      <c r="D11" s="288"/>
      <c r="E11" s="354">
        <v>10</v>
      </c>
      <c r="F11" s="354"/>
      <c r="G11" s="354"/>
    </row>
    <row r="12" spans="2:11" ht="15.75" hidden="1" customHeight="1" outlineLevel="1">
      <c r="B12" s="286"/>
      <c r="C12" s="287" t="s">
        <v>356</v>
      </c>
      <c r="D12" s="288"/>
      <c r="E12" s="354">
        <v>70</v>
      </c>
      <c r="F12" s="354"/>
      <c r="G12" s="354"/>
    </row>
    <row r="13" spans="2:11" ht="15.75" hidden="1" customHeight="1" outlineLevel="1">
      <c r="B13" s="286"/>
      <c r="C13" s="287" t="s">
        <v>357</v>
      </c>
      <c r="D13" s="288"/>
      <c r="E13" s="354">
        <v>90</v>
      </c>
      <c r="F13" s="354"/>
      <c r="G13" s="354"/>
    </row>
    <row r="14" spans="2:11" ht="15.75" hidden="1" customHeight="1" outlineLevel="1">
      <c r="B14" s="286"/>
      <c r="C14" s="287" t="s">
        <v>408</v>
      </c>
      <c r="D14" s="288"/>
      <c r="E14" s="354">
        <v>170</v>
      </c>
      <c r="F14" s="354"/>
      <c r="G14" s="354"/>
    </row>
    <row r="15" spans="2:11" ht="15.75" hidden="1" customHeight="1" outlineLevel="1">
      <c r="B15" s="286"/>
      <c r="C15" s="287" t="s">
        <v>409</v>
      </c>
      <c r="D15" s="288"/>
      <c r="E15" s="354">
        <v>508</v>
      </c>
      <c r="F15" s="354"/>
      <c r="G15" s="354"/>
    </row>
    <row r="16" spans="2:11" ht="15.75" hidden="1" customHeight="1" outlineLevel="1">
      <c r="B16" s="286"/>
      <c r="C16" s="289" t="s">
        <v>360</v>
      </c>
      <c r="D16" s="286"/>
      <c r="E16" s="353" t="s">
        <v>220</v>
      </c>
      <c r="F16" s="353"/>
      <c r="G16" s="353"/>
    </row>
    <row r="17" spans="2:7" ht="15.75" hidden="1" customHeight="1" outlineLevel="1">
      <c r="B17" s="286"/>
      <c r="C17" s="289" t="s">
        <v>361</v>
      </c>
      <c r="D17" s="286"/>
      <c r="E17" s="353" t="s">
        <v>219</v>
      </c>
      <c r="F17" s="353"/>
      <c r="G17" s="353"/>
    </row>
    <row r="18" spans="2:7" ht="15.75" customHeight="1" collapsed="1">
      <c r="B18" s="290"/>
      <c r="C18" s="291"/>
      <c r="D18" s="292"/>
      <c r="E18" s="291"/>
      <c r="F18" s="291"/>
      <c r="G18" s="292"/>
    </row>
    <row r="19" spans="2:7" ht="15.75" customHeight="1" outlineLevel="1">
      <c r="B19" s="310" t="s">
        <v>13</v>
      </c>
      <c r="C19" s="311" t="s">
        <v>413</v>
      </c>
      <c r="D19" s="311" t="s">
        <v>415</v>
      </c>
      <c r="E19" s="311" t="s">
        <v>415</v>
      </c>
      <c r="F19" s="311" t="s">
        <v>414</v>
      </c>
      <c r="G19" s="312" t="s">
        <v>416</v>
      </c>
    </row>
    <row r="20" spans="2:7" ht="15.75" customHeight="1" outlineLevel="1">
      <c r="B20" s="293"/>
      <c r="C20" s="294" t="s">
        <v>218</v>
      </c>
      <c r="D20" s="295">
        <v>11150</v>
      </c>
      <c r="E20" s="296">
        <f>D20*'Прайс-лист'!I3*(1-'Прайс-лист'!$E$3)</f>
        <v>285440</v>
      </c>
      <c r="F20" s="293"/>
      <c r="G20" s="297">
        <f>E20</f>
        <v>285440</v>
      </c>
    </row>
    <row r="21" spans="2:7" ht="15.75" hidden="1" customHeight="1" outlineLevel="2">
      <c r="B21" s="286"/>
      <c r="C21" s="142" t="s">
        <v>581</v>
      </c>
      <c r="D21" s="298"/>
      <c r="E21" s="298"/>
      <c r="F21" s="298"/>
      <c r="G21" s="298"/>
    </row>
    <row r="22" spans="2:7" ht="279" hidden="1" customHeight="1" outlineLevel="2">
      <c r="B22" s="293"/>
      <c r="C22" s="299" t="s">
        <v>583</v>
      </c>
      <c r="D22" s="299"/>
      <c r="E22" s="299"/>
      <c r="F22" s="299"/>
      <c r="G22" s="299"/>
    </row>
    <row r="23" spans="2:7" ht="14.25" customHeight="1" outlineLevel="1" collapsed="1">
      <c r="C23" s="144" t="s">
        <v>2</v>
      </c>
      <c r="D23" s="300"/>
      <c r="E23" s="300"/>
      <c r="F23" s="300"/>
      <c r="G23" s="300"/>
    </row>
    <row r="24" spans="2:7" ht="14.25" outlineLevel="1">
      <c r="B24" s="301"/>
      <c r="C24" s="302" t="s">
        <v>535</v>
      </c>
      <c r="D24" s="303">
        <v>0</v>
      </c>
      <c r="E24" s="296">
        <f>D24*'Прайс-лист'!I3*(1-'Прайс-лист'!$E$3)</f>
        <v>0</v>
      </c>
      <c r="F24" s="304">
        <v>0</v>
      </c>
      <c r="G24" s="297">
        <f t="shared" ref="G24:G30" si="0">E24*F24</f>
        <v>0</v>
      </c>
    </row>
    <row r="25" spans="2:7" ht="14.25" outlineLevel="1">
      <c r="B25" s="293">
        <v>10004001</v>
      </c>
      <c r="C25" s="287" t="s">
        <v>536</v>
      </c>
      <c r="D25" s="303">
        <v>450</v>
      </c>
      <c r="E25" s="296">
        <f>D25*'Прайс-лист'!I3*(1-'Прайс-лист'!$E$3)</f>
        <v>11520</v>
      </c>
      <c r="F25" s="304">
        <v>0</v>
      </c>
      <c r="G25" s="297">
        <f t="shared" si="0"/>
        <v>0</v>
      </c>
    </row>
    <row r="26" spans="2:7" ht="14.25" outlineLevel="1">
      <c r="B26" s="305">
        <v>2417</v>
      </c>
      <c r="C26" s="306" t="s">
        <v>539</v>
      </c>
      <c r="D26" s="303">
        <v>565</v>
      </c>
      <c r="E26" s="296">
        <f>D26*'Прайс-лист'!I3*(1-'Прайс-лист'!$E$3)</f>
        <v>14464</v>
      </c>
      <c r="F26" s="304">
        <v>0</v>
      </c>
      <c r="G26" s="297">
        <f t="shared" ref="G26" si="1">E26*F26</f>
        <v>0</v>
      </c>
    </row>
    <row r="27" spans="2:7" ht="14.25" outlineLevel="1">
      <c r="B27" s="301"/>
      <c r="C27" s="287" t="s">
        <v>537</v>
      </c>
      <c r="D27" s="303">
        <v>460</v>
      </c>
      <c r="E27" s="296">
        <f>D27*'Прайс-лист'!I3*(1-'Прайс-лист'!$E$3)</f>
        <v>11776</v>
      </c>
      <c r="F27" s="304">
        <v>0</v>
      </c>
      <c r="G27" s="297">
        <f t="shared" si="0"/>
        <v>0</v>
      </c>
    </row>
    <row r="28" spans="2:7" ht="15.75" customHeight="1" outlineLevel="1">
      <c r="B28" s="294"/>
      <c r="C28" s="307" t="s">
        <v>394</v>
      </c>
      <c r="D28" s="303">
        <v>275</v>
      </c>
      <c r="E28" s="296">
        <f>D28*'Прайс-лист'!I3*(1-'Прайс-лист'!$E$3)</f>
        <v>7040</v>
      </c>
      <c r="F28" s="304">
        <v>0</v>
      </c>
      <c r="G28" s="297">
        <f t="shared" si="0"/>
        <v>0</v>
      </c>
    </row>
    <row r="29" spans="2:7" ht="15.75" customHeight="1" outlineLevel="1">
      <c r="B29" s="293"/>
      <c r="C29" s="307" t="s">
        <v>540</v>
      </c>
      <c r="D29" s="303">
        <v>1800</v>
      </c>
      <c r="E29" s="296">
        <f>D29*'Прайс-лист'!I3*(1-'Прайс-лист'!$E$3)</f>
        <v>46080</v>
      </c>
      <c r="F29" s="304">
        <v>0</v>
      </c>
      <c r="G29" s="297">
        <f t="shared" si="0"/>
        <v>0</v>
      </c>
    </row>
    <row r="30" spans="2:7" ht="14.25" outlineLevel="1">
      <c r="B30" s="293"/>
      <c r="C30" s="307" t="s">
        <v>538</v>
      </c>
      <c r="D30" s="303">
        <v>650</v>
      </c>
      <c r="E30" s="296">
        <f>D30*'Прайс-лист'!I3*(1-'Прайс-лист'!$E$3)</f>
        <v>16640</v>
      </c>
      <c r="F30" s="304">
        <v>0</v>
      </c>
      <c r="G30" s="297">
        <f t="shared" si="0"/>
        <v>0</v>
      </c>
    </row>
    <row r="31" spans="2:7" ht="14.25" outlineLevel="1">
      <c r="C31" s="308"/>
      <c r="F31" s="15" t="s">
        <v>417</v>
      </c>
      <c r="G31" s="76">
        <f>SUM(G20:G30)</f>
        <v>285440</v>
      </c>
    </row>
  </sheetData>
  <mergeCells count="17">
    <mergeCell ref="E11:G11"/>
    <mergeCell ref="E12:G12"/>
    <mergeCell ref="I2:J2"/>
    <mergeCell ref="E4:G4"/>
    <mergeCell ref="E5:G5"/>
    <mergeCell ref="E6:G6"/>
    <mergeCell ref="E7:G7"/>
    <mergeCell ref="B2:G2"/>
    <mergeCell ref="B3:G3"/>
    <mergeCell ref="E8:G8"/>
    <mergeCell ref="E9:G9"/>
    <mergeCell ref="E10:G10"/>
    <mergeCell ref="E16:G16"/>
    <mergeCell ref="E17:G17"/>
    <mergeCell ref="E13:G13"/>
    <mergeCell ref="E14:G14"/>
    <mergeCell ref="E15:G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K22"/>
  <sheetViews>
    <sheetView showGridLines="0" zoomScaleNormal="100" workbookViewId="0">
      <pane ySplit="2" topLeftCell="A3" activePane="bottomLeft" state="frozen"/>
      <selection pane="bottomLeft" activeCell="C41" sqref="C41"/>
    </sheetView>
  </sheetViews>
  <sheetFormatPr defaultRowHeight="15.75" customHeight="1" outlineLevelRow="2"/>
  <cols>
    <col min="1" max="1" width="3.7109375" style="285" customWidth="1"/>
    <col min="2" max="2" width="12.7109375" style="285" customWidth="1"/>
    <col min="3" max="3" width="105.7109375" style="285" customWidth="1"/>
    <col min="4" max="4" width="11.140625" style="309" hidden="1" customWidth="1"/>
    <col min="5" max="5" width="15.7109375" style="309" customWidth="1"/>
    <col min="6" max="6" width="10.7109375" style="285" customWidth="1"/>
    <col min="7" max="7" width="15.7109375" style="309" customWidth="1"/>
    <col min="8" max="16384" width="9.140625" style="285"/>
  </cols>
  <sheetData>
    <row r="2" spans="2:11" ht="15.75" customHeight="1">
      <c r="B2" s="340" t="s">
        <v>168</v>
      </c>
      <c r="C2" s="340"/>
      <c r="D2" s="340"/>
      <c r="E2" s="340"/>
      <c r="F2" s="340"/>
      <c r="G2" s="340"/>
      <c r="I2" s="338" t="s">
        <v>268</v>
      </c>
      <c r="J2" s="338"/>
      <c r="K2" s="50"/>
    </row>
    <row r="3" spans="2:11" ht="15.75" hidden="1" customHeight="1" outlineLevel="1">
      <c r="B3" s="340" t="s">
        <v>412</v>
      </c>
      <c r="C3" s="340"/>
      <c r="D3" s="340"/>
      <c r="E3" s="340"/>
      <c r="F3" s="340"/>
      <c r="G3" s="340"/>
    </row>
    <row r="4" spans="2:11" ht="15.75" hidden="1" customHeight="1" outlineLevel="1">
      <c r="B4" s="286"/>
      <c r="C4" s="287" t="s">
        <v>410</v>
      </c>
      <c r="D4" s="288"/>
      <c r="E4" s="354">
        <v>370</v>
      </c>
      <c r="F4" s="354"/>
      <c r="G4" s="354"/>
    </row>
    <row r="5" spans="2:11" ht="15.75" hidden="1" customHeight="1" outlineLevel="1">
      <c r="B5" s="286"/>
      <c r="C5" s="287" t="s">
        <v>167</v>
      </c>
      <c r="D5" s="288"/>
      <c r="E5" s="354">
        <v>150</v>
      </c>
      <c r="F5" s="354"/>
      <c r="G5" s="354"/>
    </row>
    <row r="6" spans="2:11" ht="15.75" hidden="1" customHeight="1" outlineLevel="1">
      <c r="B6" s="286"/>
      <c r="C6" s="287" t="s">
        <v>406</v>
      </c>
      <c r="D6" s="288"/>
      <c r="E6" s="354">
        <v>44</v>
      </c>
      <c r="F6" s="354"/>
      <c r="G6" s="354"/>
    </row>
    <row r="7" spans="2:11" ht="15.75" hidden="1" customHeight="1" outlineLevel="1">
      <c r="B7" s="286"/>
      <c r="C7" s="287" t="s">
        <v>353</v>
      </c>
      <c r="D7" s="288"/>
      <c r="E7" s="354">
        <v>320</v>
      </c>
      <c r="F7" s="354"/>
      <c r="G7" s="354"/>
    </row>
    <row r="8" spans="2:11" ht="15.75" hidden="1" customHeight="1" outlineLevel="1">
      <c r="B8" s="286"/>
      <c r="C8" s="287" t="s">
        <v>354</v>
      </c>
      <c r="D8" s="288"/>
      <c r="E8" s="354">
        <v>4</v>
      </c>
      <c r="F8" s="354"/>
      <c r="G8" s="354"/>
    </row>
    <row r="9" spans="2:11" ht="15.75" hidden="1" customHeight="1" outlineLevel="1">
      <c r="B9" s="286"/>
      <c r="C9" s="287" t="s">
        <v>409</v>
      </c>
      <c r="D9" s="288"/>
      <c r="E9" s="354">
        <v>381</v>
      </c>
      <c r="F9" s="354"/>
      <c r="G9" s="354"/>
    </row>
    <row r="10" spans="2:11" ht="15.75" hidden="1" customHeight="1" outlineLevel="1">
      <c r="B10" s="286"/>
      <c r="C10" s="287" t="s">
        <v>411</v>
      </c>
      <c r="D10" s="288"/>
      <c r="E10" s="354">
        <v>5</v>
      </c>
      <c r="F10" s="354"/>
      <c r="G10" s="354"/>
    </row>
    <row r="11" spans="2:11" ht="15.75" hidden="1" customHeight="1" outlineLevel="1">
      <c r="B11" s="286"/>
      <c r="C11" s="287" t="s">
        <v>352</v>
      </c>
      <c r="D11" s="288"/>
      <c r="E11" s="354">
        <v>65</v>
      </c>
      <c r="F11" s="354"/>
      <c r="G11" s="354"/>
    </row>
    <row r="12" spans="2:11" ht="15.75" hidden="1" customHeight="1" outlineLevel="1">
      <c r="B12" s="286"/>
      <c r="C12" s="287" t="s">
        <v>361</v>
      </c>
      <c r="D12" s="288"/>
      <c r="E12" s="354" t="s">
        <v>10</v>
      </c>
      <c r="F12" s="354"/>
      <c r="G12" s="354"/>
    </row>
    <row r="13" spans="2:11" ht="15.75" customHeight="1" collapsed="1">
      <c r="B13" s="290"/>
      <c r="C13" s="291"/>
      <c r="D13" s="292"/>
      <c r="E13" s="291"/>
      <c r="F13" s="291"/>
      <c r="G13" s="292"/>
    </row>
    <row r="14" spans="2:11" ht="15.75" customHeight="1" outlineLevel="1">
      <c r="B14" s="310" t="s">
        <v>13</v>
      </c>
      <c r="C14" s="311" t="s">
        <v>413</v>
      </c>
      <c r="D14" s="311" t="s">
        <v>415</v>
      </c>
      <c r="E14" s="311" t="s">
        <v>415</v>
      </c>
      <c r="F14" s="311" t="s">
        <v>414</v>
      </c>
      <c r="G14" s="312" t="s">
        <v>416</v>
      </c>
    </row>
    <row r="15" spans="2:11" ht="15.75" customHeight="1" outlineLevel="1">
      <c r="B15" s="293">
        <v>1521</v>
      </c>
      <c r="C15" s="294" t="s">
        <v>169</v>
      </c>
      <c r="D15" s="295">
        <v>2200</v>
      </c>
      <c r="E15" s="296">
        <f>D15*'Прайс-лист'!I3*(1-'Прайс-лист'!$E$3)</f>
        <v>56320</v>
      </c>
      <c r="F15" s="293"/>
      <c r="G15" s="297">
        <f>E15</f>
        <v>56320</v>
      </c>
    </row>
    <row r="16" spans="2:11" ht="15.75" hidden="1" customHeight="1" outlineLevel="2">
      <c r="B16" s="286"/>
      <c r="C16" s="142" t="s">
        <v>581</v>
      </c>
      <c r="D16" s="298"/>
      <c r="E16" s="298"/>
      <c r="F16" s="298"/>
      <c r="G16" s="298"/>
    </row>
    <row r="17" spans="2:7" ht="152.25" hidden="1" customHeight="1" outlineLevel="2">
      <c r="B17" s="293"/>
      <c r="C17" s="299" t="s">
        <v>582</v>
      </c>
      <c r="D17" s="299"/>
      <c r="E17" s="299"/>
      <c r="F17" s="299"/>
      <c r="G17" s="299"/>
    </row>
    <row r="18" spans="2:7" ht="15.75" customHeight="1" outlineLevel="1" collapsed="1">
      <c r="C18" s="144" t="s">
        <v>2</v>
      </c>
      <c r="D18" s="300"/>
      <c r="E18" s="300"/>
      <c r="F18" s="300"/>
      <c r="G18" s="300"/>
    </row>
    <row r="19" spans="2:7" ht="15.75" customHeight="1" outlineLevel="1">
      <c r="B19" s="293"/>
      <c r="C19" s="302" t="s">
        <v>541</v>
      </c>
      <c r="D19" s="296">
        <v>425</v>
      </c>
      <c r="E19" s="296">
        <f>D19*'Прайс-лист'!I3*(1-'Прайс-лист'!$E$3)</f>
        <v>10880</v>
      </c>
      <c r="F19" s="304">
        <v>0</v>
      </c>
      <c r="G19" s="297">
        <f>E19*F19</f>
        <v>0</v>
      </c>
    </row>
    <row r="20" spans="2:7" ht="15.75" customHeight="1" outlineLevel="1">
      <c r="B20" s="293"/>
      <c r="C20" s="302" t="s">
        <v>542</v>
      </c>
      <c r="D20" s="296">
        <v>235</v>
      </c>
      <c r="E20" s="296">
        <f>D20*'Прайс-лист'!I3*(1-'Прайс-лист'!$E$3)</f>
        <v>6016</v>
      </c>
      <c r="F20" s="304">
        <v>0</v>
      </c>
      <c r="G20" s="297">
        <f>E20*F20</f>
        <v>0</v>
      </c>
    </row>
    <row r="21" spans="2:7" ht="15.75" customHeight="1" outlineLevel="1">
      <c r="B21" s="293">
        <v>2391</v>
      </c>
      <c r="C21" s="302" t="s">
        <v>543</v>
      </c>
      <c r="D21" s="296">
        <v>530</v>
      </c>
      <c r="E21" s="296">
        <f>D21*'Прайс-лист'!I3*(1-'Прайс-лист'!$E$3)</f>
        <v>13568</v>
      </c>
      <c r="F21" s="304">
        <v>0</v>
      </c>
      <c r="G21" s="297">
        <f>E21*F21</f>
        <v>0</v>
      </c>
    </row>
    <row r="22" spans="2:7" ht="15.75" customHeight="1" outlineLevel="1">
      <c r="C22" s="308"/>
      <c r="F22" s="15" t="s">
        <v>417</v>
      </c>
      <c r="G22" s="76">
        <f>SUM(G15:G21)</f>
        <v>56320</v>
      </c>
    </row>
  </sheetData>
  <mergeCells count="12">
    <mergeCell ref="I2:J2"/>
    <mergeCell ref="B2:G2"/>
    <mergeCell ref="B3:G3"/>
    <mergeCell ref="E4:G4"/>
    <mergeCell ref="E5:G5"/>
    <mergeCell ref="E11:G11"/>
    <mergeCell ref="E12:G12"/>
    <mergeCell ref="E6:G6"/>
    <mergeCell ref="E7:G7"/>
    <mergeCell ref="E8:G8"/>
    <mergeCell ref="E9:G9"/>
    <mergeCell ref="E10:G1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S66"/>
  <sheetViews>
    <sheetView showGridLines="0" zoomScaleNormal="100" workbookViewId="0">
      <pane ySplit="2" topLeftCell="A25" activePane="bottomLeft" state="frozen"/>
      <selection pane="bottomLeft" activeCell="S49" sqref="S49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855468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 customWidth="1"/>
    <col min="10" max="17" width="15.7109375" style="136" hidden="1" customWidth="1" outlineLevel="1"/>
    <col min="18" max="18" width="9.140625" style="136" collapsed="1"/>
    <col min="19" max="16384" width="9.140625" style="136"/>
  </cols>
  <sheetData>
    <row r="2" spans="2:19" ht="15.75" customHeight="1">
      <c r="B2" s="339" t="s">
        <v>203</v>
      </c>
      <c r="C2" s="339"/>
      <c r="D2" s="339"/>
      <c r="E2" s="339"/>
      <c r="F2" s="339"/>
      <c r="G2" s="339"/>
      <c r="H2" s="339"/>
      <c r="R2" s="338" t="s">
        <v>268</v>
      </c>
      <c r="S2" s="338"/>
    </row>
    <row r="3" spans="2:19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19" ht="15.75" hidden="1" customHeight="1" outlineLevel="1">
      <c r="B4" s="145"/>
      <c r="C4" s="146" t="s">
        <v>348</v>
      </c>
      <c r="D4" s="146"/>
      <c r="E4" s="147"/>
      <c r="F4" s="337">
        <v>587</v>
      </c>
      <c r="G4" s="337"/>
      <c r="H4" s="337"/>
    </row>
    <row r="5" spans="2:19" ht="15.75" hidden="1" customHeight="1" outlineLevel="1">
      <c r="B5" s="145"/>
      <c r="C5" s="146" t="s">
        <v>349</v>
      </c>
      <c r="D5" s="146"/>
      <c r="E5" s="147"/>
      <c r="F5" s="337">
        <v>427</v>
      </c>
      <c r="G5" s="337"/>
      <c r="H5" s="337"/>
    </row>
    <row r="6" spans="2:19" ht="15.75" hidden="1" customHeight="1" outlineLevel="1">
      <c r="B6" s="145"/>
      <c r="C6" s="146" t="s">
        <v>6</v>
      </c>
      <c r="D6" s="146"/>
      <c r="E6" s="147"/>
      <c r="F6" s="337">
        <v>247</v>
      </c>
      <c r="G6" s="337"/>
      <c r="H6" s="337"/>
    </row>
    <row r="7" spans="2:19" ht="15.75" hidden="1" customHeight="1" outlineLevel="1">
      <c r="B7" s="145"/>
      <c r="C7" s="146" t="s">
        <v>350</v>
      </c>
      <c r="D7" s="146"/>
      <c r="E7" s="147"/>
      <c r="F7" s="337">
        <v>145</v>
      </c>
      <c r="G7" s="337"/>
      <c r="H7" s="337"/>
    </row>
    <row r="8" spans="2:19" ht="15.75" hidden="1" customHeight="1" outlineLevel="1">
      <c r="B8" s="145"/>
      <c r="C8" s="146" t="s">
        <v>351</v>
      </c>
      <c r="D8" s="146"/>
      <c r="E8" s="147"/>
      <c r="F8" s="337">
        <v>50</v>
      </c>
      <c r="G8" s="337"/>
      <c r="H8" s="337"/>
    </row>
    <row r="9" spans="2:19" ht="15.75" hidden="1" customHeight="1" outlineLevel="1">
      <c r="B9" s="145"/>
      <c r="C9" s="146" t="s">
        <v>352</v>
      </c>
      <c r="D9" s="146"/>
      <c r="E9" s="147"/>
      <c r="F9" s="337">
        <v>535</v>
      </c>
      <c r="G9" s="337"/>
      <c r="H9" s="337"/>
    </row>
    <row r="10" spans="2:19" ht="15.75" hidden="1" customHeight="1" outlineLevel="1">
      <c r="B10" s="145"/>
      <c r="C10" s="146" t="s">
        <v>353</v>
      </c>
      <c r="D10" s="146"/>
      <c r="E10" s="147"/>
      <c r="F10" s="337">
        <v>1200</v>
      </c>
      <c r="G10" s="337"/>
      <c r="H10" s="337"/>
    </row>
    <row r="11" spans="2:19" ht="15.75" hidden="1" customHeight="1" outlineLevel="1">
      <c r="B11" s="145"/>
      <c r="C11" s="146" t="s">
        <v>354</v>
      </c>
      <c r="D11" s="146"/>
      <c r="E11" s="147"/>
      <c r="F11" s="337">
        <v>12</v>
      </c>
      <c r="G11" s="337"/>
      <c r="H11" s="337"/>
    </row>
    <row r="12" spans="2:19" ht="15.75" hidden="1" customHeight="1" outlineLevel="1">
      <c r="B12" s="145"/>
      <c r="C12" s="146" t="s">
        <v>355</v>
      </c>
      <c r="D12" s="146"/>
      <c r="E12" s="147"/>
      <c r="F12" s="337">
        <v>5</v>
      </c>
      <c r="G12" s="337"/>
      <c r="H12" s="337"/>
    </row>
    <row r="13" spans="2:19" ht="15.75" hidden="1" customHeight="1" outlineLevel="1">
      <c r="B13" s="145"/>
      <c r="C13" s="146" t="s">
        <v>401</v>
      </c>
      <c r="D13" s="146"/>
      <c r="E13" s="147"/>
      <c r="F13" s="337">
        <v>115</v>
      </c>
      <c r="G13" s="337"/>
      <c r="H13" s="337"/>
    </row>
    <row r="14" spans="2:19" ht="15.75" hidden="1" customHeight="1" outlineLevel="1">
      <c r="B14" s="145"/>
      <c r="C14" s="146" t="s">
        <v>356</v>
      </c>
      <c r="D14" s="146"/>
      <c r="E14" s="147"/>
      <c r="F14" s="337">
        <v>130</v>
      </c>
      <c r="G14" s="337"/>
      <c r="H14" s="337"/>
    </row>
    <row r="15" spans="2:19" ht="15.75" hidden="1" customHeight="1" outlineLevel="1">
      <c r="B15" s="145"/>
      <c r="C15" s="146" t="s">
        <v>357</v>
      </c>
      <c r="D15" s="146"/>
      <c r="E15" s="147"/>
      <c r="F15" s="337">
        <v>150</v>
      </c>
      <c r="G15" s="337"/>
      <c r="H15" s="337"/>
    </row>
    <row r="16" spans="2:19" ht="15.75" hidden="1" customHeight="1" outlineLevel="1">
      <c r="B16" s="145"/>
      <c r="C16" s="146" t="s">
        <v>358</v>
      </c>
      <c r="D16" s="146"/>
      <c r="E16" s="147"/>
      <c r="F16" s="337">
        <v>250</v>
      </c>
      <c r="G16" s="337"/>
      <c r="H16" s="337"/>
    </row>
    <row r="17" spans="2:17" ht="15.75" hidden="1" customHeight="1" outlineLevel="1">
      <c r="B17" s="145"/>
      <c r="C17" s="146" t="s">
        <v>359</v>
      </c>
      <c r="D17" s="146"/>
      <c r="E17" s="147"/>
      <c r="F17" s="337">
        <v>508</v>
      </c>
      <c r="G17" s="337"/>
      <c r="H17" s="337"/>
    </row>
    <row r="18" spans="2:17" ht="15.75" hidden="1" customHeight="1" outlineLevel="1">
      <c r="B18" s="145"/>
      <c r="C18" s="146" t="s">
        <v>360</v>
      </c>
      <c r="D18" s="146"/>
      <c r="E18" s="147"/>
      <c r="F18" s="337" t="s">
        <v>224</v>
      </c>
      <c r="G18" s="337"/>
      <c r="H18" s="337"/>
    </row>
    <row r="19" spans="2:17" ht="15.75" hidden="1" customHeight="1" outlineLevel="1">
      <c r="B19" s="145"/>
      <c r="C19" s="146" t="s">
        <v>8</v>
      </c>
      <c r="D19" s="146"/>
      <c r="E19" s="147"/>
      <c r="F19" s="337" t="s">
        <v>9</v>
      </c>
      <c r="G19" s="337"/>
      <c r="H19" s="337"/>
    </row>
    <row r="20" spans="2:17" ht="15.75" hidden="1" customHeight="1" outlineLevel="1">
      <c r="B20" s="145"/>
      <c r="C20" s="146" t="s">
        <v>361</v>
      </c>
      <c r="D20" s="146"/>
      <c r="E20" s="147"/>
      <c r="F20" s="337" t="s">
        <v>18</v>
      </c>
      <c r="G20" s="337"/>
      <c r="H20" s="337"/>
    </row>
    <row r="21" spans="2:17" ht="15.75" hidden="1" customHeight="1" outlineLevel="1">
      <c r="B21" s="145"/>
      <c r="C21" s="146" t="s">
        <v>362</v>
      </c>
      <c r="D21" s="146"/>
      <c r="E21" s="147"/>
      <c r="F21" s="337" t="s">
        <v>225</v>
      </c>
      <c r="G21" s="337"/>
      <c r="H21" s="337"/>
    </row>
    <row r="22" spans="2:17" ht="15.75" hidden="1" customHeight="1" outlineLevel="1">
      <c r="B22" s="145"/>
      <c r="C22" s="146" t="s">
        <v>363</v>
      </c>
      <c r="D22" s="146"/>
      <c r="E22" s="147"/>
      <c r="F22" s="337" t="s">
        <v>226</v>
      </c>
      <c r="G22" s="337"/>
      <c r="H22" s="337"/>
    </row>
    <row r="23" spans="2:17" ht="15.75" hidden="1" customHeight="1" outlineLevel="1">
      <c r="B23" s="145"/>
      <c r="C23" s="146" t="s">
        <v>364</v>
      </c>
      <c r="D23" s="146"/>
      <c r="E23" s="147"/>
      <c r="F23" s="337" t="s">
        <v>227</v>
      </c>
      <c r="G23" s="337"/>
      <c r="H23" s="337"/>
    </row>
    <row r="24" spans="2:17" ht="15.75" hidden="1" customHeight="1" outlineLevel="1">
      <c r="B24" s="145"/>
      <c r="C24" s="146" t="s">
        <v>365</v>
      </c>
      <c r="D24" s="146"/>
      <c r="E24" s="147"/>
      <c r="F24" s="337">
        <v>650</v>
      </c>
      <c r="G24" s="337"/>
      <c r="H24" s="337"/>
    </row>
    <row r="25" spans="2:17" ht="15.75" customHeight="1" collapsed="1">
      <c r="B25" s="170"/>
      <c r="C25" s="171"/>
      <c r="D25" s="171"/>
      <c r="E25" s="172"/>
      <c r="F25" s="171"/>
      <c r="G25" s="171"/>
      <c r="H25" s="173"/>
    </row>
    <row r="26" spans="2:17" ht="15.75" customHeight="1" outlineLevel="1">
      <c r="B26" s="242" t="s">
        <v>13</v>
      </c>
      <c r="C26" s="243" t="s">
        <v>413</v>
      </c>
      <c r="D26" s="243"/>
      <c r="E26" s="243" t="s">
        <v>415</v>
      </c>
      <c r="F26" s="243" t="s">
        <v>415</v>
      </c>
      <c r="G26" s="243" t="s">
        <v>414</v>
      </c>
      <c r="H26" s="244" t="s">
        <v>416</v>
      </c>
    </row>
    <row r="27" spans="2:17" ht="15.75" customHeight="1" outlineLevel="1">
      <c r="B27" s="228">
        <v>1160</v>
      </c>
      <c r="C27" s="221" t="s">
        <v>72</v>
      </c>
      <c r="D27" s="221"/>
      <c r="E27" s="157">
        <v>16648</v>
      </c>
      <c r="F27" s="158">
        <f>E27*'Прайс-лист'!I3*(1-'Прайс-лист'!$E$3)</f>
        <v>426188.80000000005</v>
      </c>
      <c r="G27" s="228"/>
      <c r="H27" s="159">
        <f>F27</f>
        <v>426188.80000000005</v>
      </c>
    </row>
    <row r="28" spans="2:17" ht="15.75" hidden="1" customHeight="1" outlineLevel="2">
      <c r="B28" s="183"/>
      <c r="C28" s="142" t="s">
        <v>581</v>
      </c>
      <c r="D28" s="143"/>
      <c r="E28" s="143"/>
      <c r="F28" s="143"/>
      <c r="G28" s="143"/>
      <c r="H28" s="143"/>
    </row>
    <row r="29" spans="2:17" ht="387" hidden="1" customHeight="1" outlineLevel="2">
      <c r="B29" s="161"/>
      <c r="C29" s="341" t="s">
        <v>546</v>
      </c>
      <c r="D29" s="341"/>
      <c r="E29" s="341"/>
      <c r="F29" s="341"/>
      <c r="G29" s="341"/>
      <c r="H29" s="341"/>
    </row>
    <row r="30" spans="2:17" ht="15.75" customHeight="1" outlineLevel="1" collapsed="1">
      <c r="C30" s="248" t="s">
        <v>368</v>
      </c>
      <c r="D30" s="15"/>
      <c r="E30" s="15"/>
      <c r="F30" s="15"/>
      <c r="G30" s="15"/>
      <c r="H30" s="15"/>
    </row>
    <row r="31" spans="2:17" ht="15.75" customHeight="1" outlineLevel="1">
      <c r="B31" s="227">
        <v>2476</v>
      </c>
      <c r="C31" s="162" t="s">
        <v>369</v>
      </c>
      <c r="D31" s="250" t="s">
        <v>610</v>
      </c>
      <c r="E31" s="163">
        <v>685</v>
      </c>
      <c r="F31" s="158">
        <f>E31*'Прайс-лист'!I3*(1-'Прайс-лист'!$E$3)</f>
        <v>17536</v>
      </c>
      <c r="G31" s="160">
        <v>0</v>
      </c>
      <c r="H31" s="159">
        <f t="shared" ref="H31:H41" si="0">F31*G31</f>
        <v>0</v>
      </c>
      <c r="J31" s="236" t="s">
        <v>610</v>
      </c>
      <c r="K31" s="236" t="s">
        <v>610</v>
      </c>
      <c r="L31" s="236" t="s">
        <v>610</v>
      </c>
      <c r="M31" s="236" t="s">
        <v>610</v>
      </c>
      <c r="N31" s="236" t="s">
        <v>610</v>
      </c>
      <c r="O31" s="236" t="s">
        <v>610</v>
      </c>
      <c r="P31" s="236" t="s">
        <v>610</v>
      </c>
      <c r="Q31" s="236" t="s">
        <v>610</v>
      </c>
    </row>
    <row r="32" spans="2:17" ht="15.75" customHeight="1" outlineLevel="1">
      <c r="B32" s="227">
        <v>2485</v>
      </c>
      <c r="C32" s="146" t="s">
        <v>448</v>
      </c>
      <c r="D32" s="256" t="s">
        <v>610</v>
      </c>
      <c r="E32" s="163">
        <v>237</v>
      </c>
      <c r="F32" s="158">
        <f>E32*'Прайс-лист'!I3*(1-'Прайс-лист'!$E$3)</f>
        <v>6067.2000000000007</v>
      </c>
      <c r="G32" s="160">
        <v>0</v>
      </c>
      <c r="H32" s="159">
        <f t="shared" si="0"/>
        <v>0</v>
      </c>
      <c r="J32" s="237" t="s">
        <v>204</v>
      </c>
      <c r="K32" s="237" t="s">
        <v>213</v>
      </c>
      <c r="L32" s="69" t="s">
        <v>347</v>
      </c>
      <c r="M32" s="69" t="s">
        <v>285</v>
      </c>
      <c r="N32" s="238" t="s">
        <v>259</v>
      </c>
      <c r="O32" s="238" t="s">
        <v>261</v>
      </c>
      <c r="P32" s="237" t="s">
        <v>207</v>
      </c>
      <c r="Q32" s="69" t="s">
        <v>243</v>
      </c>
    </row>
    <row r="33" spans="2:17" ht="15.75" customHeight="1" outlineLevel="1">
      <c r="B33" s="176">
        <v>2001</v>
      </c>
      <c r="C33" s="146" t="s">
        <v>418</v>
      </c>
      <c r="D33" s="251"/>
      <c r="E33" s="163">
        <v>23</v>
      </c>
      <c r="F33" s="158">
        <f>E33*'Прайс-лист'!I3*(1-'Прайс-лист'!$E$3)</f>
        <v>588.80000000000007</v>
      </c>
      <c r="G33" s="160">
        <v>0</v>
      </c>
      <c r="H33" s="159">
        <f t="shared" si="0"/>
        <v>0</v>
      </c>
      <c r="J33" s="237" t="s">
        <v>230</v>
      </c>
      <c r="K33" s="237" t="s">
        <v>241</v>
      </c>
      <c r="L33" s="237" t="s">
        <v>283</v>
      </c>
      <c r="M33" s="237" t="s">
        <v>286</v>
      </c>
      <c r="N33" s="238" t="s">
        <v>260</v>
      </c>
      <c r="O33" s="238" t="s">
        <v>262</v>
      </c>
      <c r="P33" s="237" t="s">
        <v>208</v>
      </c>
      <c r="Q33" s="236" t="s">
        <v>242</v>
      </c>
    </row>
    <row r="34" spans="2:17" ht="15.75" customHeight="1" outlineLevel="1">
      <c r="B34" s="225"/>
      <c r="C34" s="146" t="s">
        <v>419</v>
      </c>
      <c r="D34" s="252" t="s">
        <v>610</v>
      </c>
      <c r="E34" s="163">
        <v>3493</v>
      </c>
      <c r="F34" s="158">
        <f>E34*'Прайс-лист'!I3*(1-'Прайс-лист'!$E$3)</f>
        <v>89420.800000000003</v>
      </c>
      <c r="G34" s="160">
        <v>0</v>
      </c>
      <c r="H34" s="159">
        <f t="shared" si="0"/>
        <v>0</v>
      </c>
      <c r="J34" s="237" t="s">
        <v>229</v>
      </c>
      <c r="K34" s="237" t="s">
        <v>240</v>
      </c>
      <c r="L34" s="237" t="s">
        <v>284</v>
      </c>
      <c r="M34" s="237" t="s">
        <v>287</v>
      </c>
      <c r="N34" s="240"/>
      <c r="O34" s="238" t="s">
        <v>263</v>
      </c>
      <c r="P34" s="237" t="s">
        <v>209</v>
      </c>
    </row>
    <row r="35" spans="2:17" ht="15.75" customHeight="1" outlineLevel="1">
      <c r="B35" s="225"/>
      <c r="C35" s="146" t="s">
        <v>419</v>
      </c>
      <c r="D35" s="252" t="s">
        <v>610</v>
      </c>
      <c r="E35" s="163">
        <v>4206</v>
      </c>
      <c r="F35" s="158">
        <f>E35*'Прайс-лист'!I3*(1-'Прайс-лист'!$E$3)</f>
        <v>107673.60000000001</v>
      </c>
      <c r="G35" s="160">
        <v>0</v>
      </c>
      <c r="H35" s="159">
        <f t="shared" si="0"/>
        <v>0</v>
      </c>
      <c r="J35" s="69" t="s">
        <v>205</v>
      </c>
      <c r="K35" s="69" t="s">
        <v>214</v>
      </c>
      <c r="L35" s="136" t="s">
        <v>222</v>
      </c>
      <c r="M35" s="236"/>
      <c r="N35" s="237"/>
      <c r="O35" s="238" t="s">
        <v>264</v>
      </c>
      <c r="P35" s="69" t="s">
        <v>279</v>
      </c>
      <c r="Q35" s="237"/>
    </row>
    <row r="36" spans="2:17" ht="15.75" customHeight="1" outlineLevel="1">
      <c r="B36" s="225">
        <v>2004</v>
      </c>
      <c r="C36" s="146" t="s">
        <v>372</v>
      </c>
      <c r="D36" s="252" t="s">
        <v>610</v>
      </c>
      <c r="E36" s="163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  <c r="J36" s="69" t="s">
        <v>206</v>
      </c>
      <c r="K36" s="69" t="s">
        <v>215</v>
      </c>
      <c r="L36" s="136" t="s">
        <v>222</v>
      </c>
      <c r="O36" s="238" t="s">
        <v>265</v>
      </c>
      <c r="Q36" s="69"/>
    </row>
    <row r="37" spans="2:17" ht="15.75" customHeight="1" outlineLevel="1">
      <c r="B37" s="228">
        <v>3079</v>
      </c>
      <c r="C37" s="162" t="s">
        <v>373</v>
      </c>
      <c r="D37" s="252" t="s">
        <v>610</v>
      </c>
      <c r="E37" s="163">
        <v>266</v>
      </c>
      <c r="F37" s="158">
        <f>E37*'Прайс-лист'!I3*(1-'Прайс-лист'!$E$3)</f>
        <v>6809.6</v>
      </c>
      <c r="G37" s="160">
        <v>0</v>
      </c>
      <c r="H37" s="159">
        <f t="shared" si="0"/>
        <v>0</v>
      </c>
      <c r="N37" s="139"/>
      <c r="O37" s="238" t="s">
        <v>266</v>
      </c>
      <c r="Q37" s="69"/>
    </row>
    <row r="38" spans="2:17" ht="15.75" customHeight="1" outlineLevel="1">
      <c r="B38" s="228">
        <v>3504</v>
      </c>
      <c r="C38" s="175" t="s">
        <v>374</v>
      </c>
      <c r="D38" s="250" t="s">
        <v>610</v>
      </c>
      <c r="E38" s="163">
        <v>941</v>
      </c>
      <c r="F38" s="158">
        <f>E38*'Прайс-лист'!I3*(1-'Прайс-лист'!$E$3)</f>
        <v>24089.600000000002</v>
      </c>
      <c r="G38" s="160">
        <v>0</v>
      </c>
      <c r="H38" s="159">
        <f t="shared" si="0"/>
        <v>0</v>
      </c>
      <c r="J38" s="241" t="s">
        <v>212</v>
      </c>
      <c r="N38" s="139"/>
      <c r="O38" s="238" t="s">
        <v>267</v>
      </c>
      <c r="Q38" s="69"/>
    </row>
    <row r="39" spans="2:17" ht="15.75" customHeight="1" outlineLevel="1">
      <c r="B39" s="227" t="s">
        <v>239</v>
      </c>
      <c r="C39" s="167" t="s">
        <v>420</v>
      </c>
      <c r="D39" s="250" t="s">
        <v>610</v>
      </c>
      <c r="E39" s="163">
        <v>0</v>
      </c>
      <c r="F39" s="158">
        <f>E39*'Прайс-лист'!I3*(1-'Прайс-лист'!$E$3)</f>
        <v>0</v>
      </c>
      <c r="G39" s="160">
        <v>0</v>
      </c>
      <c r="H39" s="159">
        <f t="shared" si="0"/>
        <v>0</v>
      </c>
      <c r="O39" s="139"/>
    </row>
    <row r="40" spans="2:17" ht="15.75" customHeight="1" outlineLevel="1">
      <c r="B40" s="227">
        <v>2143</v>
      </c>
      <c r="C40" s="162" t="s">
        <v>421</v>
      </c>
      <c r="D40" s="164"/>
      <c r="E40" s="163">
        <v>205</v>
      </c>
      <c r="F40" s="158">
        <f>E40*'Прайс-лист'!I3*(1-'Прайс-лист'!$E$3)</f>
        <v>5248</v>
      </c>
      <c r="G40" s="160">
        <v>0</v>
      </c>
      <c r="H40" s="159">
        <f t="shared" si="0"/>
        <v>0</v>
      </c>
      <c r="N40" s="241"/>
      <c r="O40" s="241" t="s">
        <v>212</v>
      </c>
    </row>
    <row r="41" spans="2:17" ht="15.75" customHeight="1" outlineLevel="1">
      <c r="B41" s="228">
        <v>2563</v>
      </c>
      <c r="C41" s="175" t="s">
        <v>375</v>
      </c>
      <c r="D41" s="221"/>
      <c r="E41" s="163">
        <v>202</v>
      </c>
      <c r="F41" s="158">
        <f>E41*'Прайс-лист'!I3*(1-'Прайс-лист'!$E$3)</f>
        <v>5171.2000000000007</v>
      </c>
      <c r="G41" s="160">
        <v>0</v>
      </c>
      <c r="H41" s="159">
        <f t="shared" si="0"/>
        <v>0</v>
      </c>
    </row>
    <row r="42" spans="2:17" ht="15.75" customHeight="1" outlineLevel="1">
      <c r="C42" s="249" t="s">
        <v>376</v>
      </c>
      <c r="D42" s="174"/>
      <c r="E42" s="174"/>
      <c r="F42" s="174"/>
      <c r="G42" s="174"/>
      <c r="H42" s="174"/>
    </row>
    <row r="43" spans="2:17" ht="15.75" customHeight="1" outlineLevel="1">
      <c r="B43" s="227">
        <v>414601</v>
      </c>
      <c r="C43" s="246" t="s">
        <v>377</v>
      </c>
      <c r="D43" s="164"/>
      <c r="E43" s="166">
        <v>71</v>
      </c>
      <c r="F43" s="158">
        <f>E43*'Прайс-лист'!I3*(1-'Прайс-лист'!$E$3)</f>
        <v>1817.6000000000001</v>
      </c>
      <c r="G43" s="160">
        <v>0</v>
      </c>
      <c r="H43" s="159">
        <f t="shared" ref="H43:H65" si="1">F43*G43</f>
        <v>0</v>
      </c>
    </row>
    <row r="44" spans="2:17" ht="15.75" customHeight="1" outlineLevel="1">
      <c r="B44" s="227">
        <v>2537</v>
      </c>
      <c r="C44" s="246" t="s">
        <v>378</v>
      </c>
      <c r="D44" s="164"/>
      <c r="E44" s="166">
        <v>515</v>
      </c>
      <c r="F44" s="158">
        <f>E44*'Прайс-лист'!I3*(1-'Прайс-лист'!$E$3)</f>
        <v>13184</v>
      </c>
      <c r="G44" s="160">
        <v>0</v>
      </c>
      <c r="H44" s="159">
        <f t="shared" si="1"/>
        <v>0</v>
      </c>
    </row>
    <row r="45" spans="2:17" ht="15.75" customHeight="1" outlineLevel="1">
      <c r="B45" s="227">
        <v>2538</v>
      </c>
      <c r="C45" s="246" t="s">
        <v>379</v>
      </c>
      <c r="D45" s="164"/>
      <c r="E45" s="166">
        <v>1433</v>
      </c>
      <c r="F45" s="158">
        <f>E45*'Прайс-лист'!I3*(1-'Прайс-лист'!$E$3)</f>
        <v>36684.800000000003</v>
      </c>
      <c r="G45" s="160">
        <v>0</v>
      </c>
      <c r="H45" s="159">
        <f t="shared" si="1"/>
        <v>0</v>
      </c>
    </row>
    <row r="46" spans="2:17" ht="15.75" customHeight="1" outlineLevel="1">
      <c r="B46" s="227">
        <v>2539</v>
      </c>
      <c r="C46" s="255" t="s">
        <v>449</v>
      </c>
      <c r="D46" s="164"/>
      <c r="E46" s="166">
        <v>1003</v>
      </c>
      <c r="F46" s="158">
        <f>E46*'Прайс-лист'!I3*(1-'Прайс-лист'!$E$3)</f>
        <v>25676.800000000003</v>
      </c>
      <c r="G46" s="160">
        <v>0</v>
      </c>
      <c r="H46" s="159">
        <f>F46*G46</f>
        <v>0</v>
      </c>
    </row>
    <row r="47" spans="2:17" ht="15.75" customHeight="1" outlineLevel="1">
      <c r="B47" s="227">
        <v>2524</v>
      </c>
      <c r="C47" s="146" t="s">
        <v>380</v>
      </c>
      <c r="D47" s="164"/>
      <c r="E47" s="166">
        <v>399</v>
      </c>
      <c r="F47" s="158">
        <f>E47*'Прайс-лист'!I3*(1-'Прайс-лист'!$E$3)</f>
        <v>10214.400000000001</v>
      </c>
      <c r="G47" s="225">
        <f>G46</f>
        <v>0</v>
      </c>
      <c r="H47" s="159">
        <f>F47*G47</f>
        <v>0</v>
      </c>
    </row>
    <row r="48" spans="2:17" ht="15.75" customHeight="1" outlineLevel="1">
      <c r="B48" s="227">
        <v>2706</v>
      </c>
      <c r="C48" s="246" t="s">
        <v>422</v>
      </c>
      <c r="D48" s="164"/>
      <c r="E48" s="166">
        <v>686</v>
      </c>
      <c r="F48" s="158">
        <f>E48*'Прайс-лист'!I3*(1-'Прайс-лист'!$E$3)</f>
        <v>17561.600000000002</v>
      </c>
      <c r="G48" s="160">
        <v>0</v>
      </c>
      <c r="H48" s="159">
        <f t="shared" si="1"/>
        <v>0</v>
      </c>
    </row>
    <row r="49" spans="2:8" ht="15.75" customHeight="1" outlineLevel="1">
      <c r="B49" s="227">
        <v>2705</v>
      </c>
      <c r="C49" s="246" t="s">
        <v>423</v>
      </c>
      <c r="D49" s="164"/>
      <c r="E49" s="166">
        <v>735</v>
      </c>
      <c r="F49" s="158">
        <f>E49*'Прайс-лист'!I3*(1-'Прайс-лист'!$E$3)</f>
        <v>18816</v>
      </c>
      <c r="G49" s="160">
        <v>0</v>
      </c>
      <c r="H49" s="159">
        <f t="shared" si="1"/>
        <v>0</v>
      </c>
    </row>
    <row r="50" spans="2:8" ht="15.75" customHeight="1" outlineLevel="1">
      <c r="B50" s="227">
        <v>2601</v>
      </c>
      <c r="C50" s="246" t="s">
        <v>424</v>
      </c>
      <c r="D50" s="164"/>
      <c r="E50" s="166">
        <v>101</v>
      </c>
      <c r="F50" s="158">
        <f>E50*'Прайс-лист'!I3*(1-'Прайс-лист'!$E$3)</f>
        <v>2585.6000000000004</v>
      </c>
      <c r="G50" s="160">
        <v>0</v>
      </c>
      <c r="H50" s="159">
        <f>F50*G50</f>
        <v>0</v>
      </c>
    </row>
    <row r="51" spans="2:8" ht="15.75" customHeight="1" outlineLevel="1">
      <c r="B51" s="227">
        <v>2128</v>
      </c>
      <c r="C51" s="162" t="s">
        <v>450</v>
      </c>
      <c r="D51" s="164"/>
      <c r="E51" s="166">
        <v>1735</v>
      </c>
      <c r="F51" s="158">
        <f>E51*'Прайс-лист'!I3*(1-'Прайс-лист'!$E$3)</f>
        <v>44416</v>
      </c>
      <c r="G51" s="160">
        <v>0</v>
      </c>
      <c r="H51" s="159">
        <f t="shared" si="1"/>
        <v>0</v>
      </c>
    </row>
    <row r="52" spans="2:8" ht="15.75" customHeight="1" outlineLevel="1">
      <c r="B52" s="223">
        <v>2426</v>
      </c>
      <c r="C52" s="246" t="s">
        <v>386</v>
      </c>
      <c r="D52" s="162"/>
      <c r="E52" s="166">
        <v>507</v>
      </c>
      <c r="F52" s="158">
        <f>E52*'Прайс-лист'!I3*(1-'Прайс-лист'!$E$3)</f>
        <v>12979.2</v>
      </c>
      <c r="G52" s="160">
        <v>0</v>
      </c>
      <c r="H52" s="159">
        <f t="shared" si="1"/>
        <v>0</v>
      </c>
    </row>
    <row r="53" spans="2:8" ht="15.75" customHeight="1" outlineLevel="1">
      <c r="B53" s="223">
        <v>2350</v>
      </c>
      <c r="C53" s="162" t="s">
        <v>451</v>
      </c>
      <c r="D53" s="162"/>
      <c r="E53" s="166">
        <v>698</v>
      </c>
      <c r="F53" s="158">
        <f>E53*'Прайс-лист'!I3*(1-'Прайс-лист'!$E$3)</f>
        <v>17868.8</v>
      </c>
      <c r="G53" s="160">
        <v>0</v>
      </c>
      <c r="H53" s="159">
        <f t="shared" ref="H53" si="2">F53*G53</f>
        <v>0</v>
      </c>
    </row>
    <row r="54" spans="2:8" ht="15.75" customHeight="1" outlineLevel="1">
      <c r="B54" s="223">
        <v>235001</v>
      </c>
      <c r="C54" s="162" t="s">
        <v>452</v>
      </c>
      <c r="D54" s="162"/>
      <c r="E54" s="166">
        <v>583</v>
      </c>
      <c r="F54" s="158">
        <f>E54*'Прайс-лист'!I3*(1-'Прайс-лист'!$E$3)</f>
        <v>14924.800000000001</v>
      </c>
      <c r="G54" s="160">
        <v>0</v>
      </c>
      <c r="H54" s="159">
        <f t="shared" si="1"/>
        <v>0</v>
      </c>
    </row>
    <row r="55" spans="2:8" ht="15.75" customHeight="1" outlineLevel="1">
      <c r="B55" s="225">
        <v>308001</v>
      </c>
      <c r="C55" s="146" t="s">
        <v>453</v>
      </c>
      <c r="D55" s="146"/>
      <c r="E55" s="163">
        <v>30</v>
      </c>
      <c r="F55" s="158">
        <f>E55*'Прайс-лист'!I3*(1-'Прайс-лист'!$E$3)</f>
        <v>768</v>
      </c>
      <c r="G55" s="225">
        <f>IF(G37*G54,1,0)</f>
        <v>0</v>
      </c>
      <c r="H55" s="159">
        <f>F55*G55</f>
        <v>0</v>
      </c>
    </row>
    <row r="56" spans="2:8" ht="15.75" customHeight="1" outlineLevel="1">
      <c r="B56" s="223">
        <v>2351</v>
      </c>
      <c r="C56" s="162" t="s">
        <v>454</v>
      </c>
      <c r="D56" s="162"/>
      <c r="E56" s="166">
        <v>394</v>
      </c>
      <c r="F56" s="158">
        <f>E56*'Прайс-лист'!I3*(1-'Прайс-лист'!$E$3)</f>
        <v>10086.400000000001</v>
      </c>
      <c r="G56" s="160">
        <v>0</v>
      </c>
      <c r="H56" s="159">
        <f t="shared" si="1"/>
        <v>0</v>
      </c>
    </row>
    <row r="57" spans="2:8" ht="15.75" customHeight="1" outlineLevel="1">
      <c r="B57" s="225">
        <v>308102</v>
      </c>
      <c r="C57" s="146" t="s">
        <v>455</v>
      </c>
      <c r="D57" s="146"/>
      <c r="E57" s="163">
        <v>39</v>
      </c>
      <c r="F57" s="158">
        <f>E57*'Прайс-лист'!I3*(1-'Прайс-лист'!$E$3)</f>
        <v>998.40000000000009</v>
      </c>
      <c r="G57" s="225">
        <f>IF(G37*G56,1,0)</f>
        <v>0</v>
      </c>
      <c r="H57" s="159">
        <f t="shared" si="1"/>
        <v>0</v>
      </c>
    </row>
    <row r="58" spans="2:8" ht="15.75" customHeight="1" outlineLevel="1">
      <c r="B58" s="225">
        <v>2736</v>
      </c>
      <c r="C58" s="146" t="s">
        <v>456</v>
      </c>
      <c r="D58" s="146"/>
      <c r="E58" s="163">
        <v>857</v>
      </c>
      <c r="F58" s="158">
        <f>E58*'Прайс-лист'!I3*(1-'Прайс-лист'!$E$3)</f>
        <v>21939.200000000001</v>
      </c>
      <c r="G58" s="160">
        <v>0</v>
      </c>
      <c r="H58" s="159">
        <f t="shared" si="1"/>
        <v>0</v>
      </c>
    </row>
    <row r="59" spans="2:8" ht="15.75" customHeight="1" outlineLevel="1">
      <c r="B59" s="227">
        <v>2962</v>
      </c>
      <c r="C59" s="162" t="s">
        <v>394</v>
      </c>
      <c r="D59" s="164"/>
      <c r="E59" s="166">
        <v>202</v>
      </c>
      <c r="F59" s="158">
        <f>E59*'Прайс-лист'!I3*(1-'Прайс-лист'!$E$3)</f>
        <v>5171.2000000000007</v>
      </c>
      <c r="G59" s="160">
        <v>0</v>
      </c>
      <c r="H59" s="159">
        <f t="shared" si="1"/>
        <v>0</v>
      </c>
    </row>
    <row r="60" spans="2:8" ht="15.75" customHeight="1" outlineLevel="1">
      <c r="B60" s="227">
        <v>2963</v>
      </c>
      <c r="C60" s="162" t="s">
        <v>434</v>
      </c>
      <c r="D60" s="164"/>
      <c r="E60" s="166">
        <v>247</v>
      </c>
      <c r="F60" s="158">
        <f>E60*'Прайс-лист'!I3*(1-'Прайс-лист'!$E$3)</f>
        <v>6323.2000000000007</v>
      </c>
      <c r="G60" s="160">
        <v>0</v>
      </c>
      <c r="H60" s="159">
        <f t="shared" si="1"/>
        <v>0</v>
      </c>
    </row>
    <row r="61" spans="2:8" ht="15.75" customHeight="1" outlineLevel="1">
      <c r="B61" s="227">
        <v>7000</v>
      </c>
      <c r="C61" s="162" t="s">
        <v>395</v>
      </c>
      <c r="D61" s="164"/>
      <c r="E61" s="166">
        <v>640</v>
      </c>
      <c r="F61" s="158">
        <f>E61*'Прайс-лист'!I3*(1-'Прайс-лист'!$E$3)</f>
        <v>16384</v>
      </c>
      <c r="G61" s="160">
        <v>0</v>
      </c>
      <c r="H61" s="159">
        <f t="shared" si="1"/>
        <v>0</v>
      </c>
    </row>
    <row r="62" spans="2:8" ht="15.75" customHeight="1" outlineLevel="1">
      <c r="B62" s="227">
        <v>7001</v>
      </c>
      <c r="C62" s="162" t="s">
        <v>457</v>
      </c>
      <c r="D62" s="164"/>
      <c r="E62" s="166">
        <v>157</v>
      </c>
      <c r="F62" s="158">
        <f>E62*'Прайс-лист'!I3*(1-'Прайс-лист'!$E$3)</f>
        <v>4019.2000000000003</v>
      </c>
      <c r="G62" s="160">
        <v>0</v>
      </c>
      <c r="H62" s="159">
        <f t="shared" si="1"/>
        <v>0</v>
      </c>
    </row>
    <row r="63" spans="2:8" ht="15.75" customHeight="1" outlineLevel="1">
      <c r="B63" s="227">
        <v>7003</v>
      </c>
      <c r="C63" s="162" t="s">
        <v>458</v>
      </c>
      <c r="D63" s="164"/>
      <c r="E63" s="166">
        <v>98</v>
      </c>
      <c r="F63" s="158">
        <f>E63*'Прайс-лист'!I3*(1-'Прайс-лист'!$E$3)</f>
        <v>2508.8000000000002</v>
      </c>
      <c r="G63" s="160">
        <v>0</v>
      </c>
      <c r="H63" s="159">
        <f t="shared" si="1"/>
        <v>0</v>
      </c>
    </row>
    <row r="64" spans="2:8" ht="15.75" customHeight="1" outlineLevel="1">
      <c r="B64" s="227">
        <v>7002</v>
      </c>
      <c r="C64" s="162" t="s">
        <v>459</v>
      </c>
      <c r="D64" s="164"/>
      <c r="E64" s="166">
        <v>260</v>
      </c>
      <c r="F64" s="158">
        <f>E64*'Прайс-лист'!I3*(1-'Прайс-лист'!$E$3)</f>
        <v>6656</v>
      </c>
      <c r="G64" s="160">
        <v>0</v>
      </c>
      <c r="H64" s="159">
        <f t="shared" si="1"/>
        <v>0</v>
      </c>
    </row>
    <row r="65" spans="2:8" ht="15.75" customHeight="1" outlineLevel="1">
      <c r="B65" s="223">
        <v>239501</v>
      </c>
      <c r="C65" s="162" t="s">
        <v>460</v>
      </c>
      <c r="D65" s="162"/>
      <c r="E65" s="166">
        <v>1210</v>
      </c>
      <c r="F65" s="158">
        <f>E65*'Прайс-лист'!I3*(1-'Прайс-лист'!$E$3)</f>
        <v>30976</v>
      </c>
      <c r="G65" s="160">
        <v>0</v>
      </c>
      <c r="H65" s="159">
        <f t="shared" si="1"/>
        <v>0</v>
      </c>
    </row>
    <row r="66" spans="2:8" ht="15.75" customHeight="1">
      <c r="B66" s="3"/>
      <c r="C66" s="229"/>
      <c r="D66" s="229"/>
      <c r="E66" s="73"/>
      <c r="F66" s="1"/>
      <c r="G66" s="15" t="s">
        <v>417</v>
      </c>
      <c r="H66" s="72">
        <f>SUM(H27:H65)</f>
        <v>426188.80000000005</v>
      </c>
    </row>
  </sheetData>
  <sortState ref="A35:H55">
    <sortCondition ref="A35"/>
  </sortState>
  <mergeCells count="25">
    <mergeCell ref="F16:H16"/>
    <mergeCell ref="F17:H17"/>
    <mergeCell ref="F18:H18"/>
    <mergeCell ref="F24:H24"/>
    <mergeCell ref="F19:H19"/>
    <mergeCell ref="F20:H20"/>
    <mergeCell ref="F21:H21"/>
    <mergeCell ref="F22:H22"/>
    <mergeCell ref="F23:H23"/>
    <mergeCell ref="B2:H2"/>
    <mergeCell ref="B3:H3"/>
    <mergeCell ref="R2:S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$O$31:$O$40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7030A0"/>
  </sheetPr>
  <dimension ref="A2:L30"/>
  <sheetViews>
    <sheetView showGridLines="0" zoomScale="80" zoomScaleNormal="80" workbookViewId="0">
      <selection activeCell="H14" sqref="H14:I14"/>
    </sheetView>
  </sheetViews>
  <sheetFormatPr defaultColWidth="19.140625" defaultRowHeight="15.75" customHeight="1"/>
  <cols>
    <col min="1" max="1" width="6.140625" style="94" customWidth="1"/>
    <col min="2" max="12" width="27.7109375" customWidth="1"/>
  </cols>
  <sheetData>
    <row r="2" spans="1:12" ht="31.5">
      <c r="B2" s="355" t="s">
        <v>318</v>
      </c>
      <c r="C2" s="355"/>
      <c r="D2" s="355"/>
      <c r="E2" s="355"/>
      <c r="F2" s="355"/>
      <c r="G2" s="355"/>
      <c r="H2" s="355"/>
      <c r="I2" s="355"/>
      <c r="J2" s="355"/>
      <c r="K2" s="355"/>
    </row>
    <row r="3" spans="1:12" ht="147.75" customHeight="1"/>
    <row r="4" spans="1:12" ht="32.25" customHeight="1">
      <c r="B4" s="115" t="s">
        <v>319</v>
      </c>
      <c r="C4" s="98" t="s">
        <v>320</v>
      </c>
      <c r="D4" s="98" t="s">
        <v>321</v>
      </c>
      <c r="E4" s="98" t="s">
        <v>322</v>
      </c>
      <c r="F4" s="98" t="s">
        <v>323</v>
      </c>
      <c r="G4" s="98" t="s">
        <v>324</v>
      </c>
      <c r="H4" s="98" t="s">
        <v>196</v>
      </c>
      <c r="I4" s="98" t="s">
        <v>197</v>
      </c>
      <c r="J4" s="125"/>
      <c r="K4" s="126"/>
    </row>
    <row r="5" spans="1:12" s="25" customFormat="1" ht="15.75" customHeight="1">
      <c r="A5" s="95"/>
      <c r="B5" s="25" t="s">
        <v>325</v>
      </c>
      <c r="C5" s="25" t="s">
        <v>326</v>
      </c>
      <c r="D5" s="25" t="s">
        <v>327</v>
      </c>
      <c r="E5" s="25" t="s">
        <v>325</v>
      </c>
      <c r="F5" s="25" t="s">
        <v>327</v>
      </c>
      <c r="G5" s="25" t="s">
        <v>328</v>
      </c>
      <c r="H5" s="25" t="s">
        <v>326</v>
      </c>
      <c r="I5" s="25" t="s">
        <v>326</v>
      </c>
    </row>
    <row r="6" spans="1:12" s="25" customFormat="1" ht="15.75" customHeight="1">
      <c r="A6" s="95"/>
    </row>
    <row r="7" spans="1:12" s="25" customFormat="1" ht="52.5" customHeight="1">
      <c r="A7" s="95"/>
      <c r="B7" s="315" t="s">
        <v>258</v>
      </c>
      <c r="C7" s="356"/>
    </row>
    <row r="8" spans="1:12" s="25" customFormat="1" ht="15.75" customHeight="1">
      <c r="A8" s="95"/>
    </row>
    <row r="9" spans="1:12" s="25" customFormat="1" ht="31.5">
      <c r="A9" s="94"/>
      <c r="B9" s="355" t="s">
        <v>329</v>
      </c>
      <c r="C9" s="355"/>
      <c r="D9" s="355"/>
      <c r="E9" s="355"/>
      <c r="F9" s="355"/>
      <c r="G9" s="355"/>
      <c r="H9" s="355"/>
      <c r="I9" s="355"/>
      <c r="J9" s="355"/>
      <c r="K9" s="355"/>
      <c r="L9"/>
    </row>
    <row r="10" spans="1:12" s="25" customFormat="1" ht="147.75" customHeight="1">
      <c r="A10" s="94"/>
      <c r="B10"/>
      <c r="C10"/>
      <c r="D10"/>
      <c r="E10"/>
      <c r="F10"/>
      <c r="G10"/>
      <c r="H10"/>
      <c r="I10"/>
      <c r="J10"/>
      <c r="K10"/>
    </row>
    <row r="11" spans="1:12" s="129" customFormat="1" ht="15">
      <c r="A11" s="116"/>
      <c r="B11" s="127" t="s">
        <v>330</v>
      </c>
      <c r="C11" s="127" t="s">
        <v>331</v>
      </c>
      <c r="D11" s="128" t="s">
        <v>345</v>
      </c>
      <c r="E11" s="128" t="s">
        <v>346</v>
      </c>
      <c r="F11" s="127" t="s">
        <v>332</v>
      </c>
      <c r="G11" s="128" t="s">
        <v>333</v>
      </c>
      <c r="H11" s="98" t="s">
        <v>334</v>
      </c>
      <c r="I11" s="128" t="s">
        <v>342</v>
      </c>
      <c r="J11" s="114"/>
      <c r="K11" s="130"/>
    </row>
    <row r="12" spans="1:12" s="129" customFormat="1" ht="15">
      <c r="A12" s="95"/>
      <c r="B12" s="131" t="s">
        <v>335</v>
      </c>
      <c r="C12" s="131" t="s">
        <v>336</v>
      </c>
      <c r="D12" s="131" t="s">
        <v>335</v>
      </c>
      <c r="E12" s="132" t="s">
        <v>337</v>
      </c>
      <c r="F12" s="132" t="s">
        <v>337</v>
      </c>
      <c r="G12" s="132" t="s">
        <v>336</v>
      </c>
      <c r="H12" s="114">
        <v>866</v>
      </c>
      <c r="J12" s="114"/>
      <c r="K12" s="130"/>
    </row>
    <row r="13" spans="1:12" s="129" customFormat="1" ht="15">
      <c r="A13" s="116"/>
      <c r="B13" s="131"/>
      <c r="C13" s="131"/>
      <c r="D13" s="132"/>
      <c r="E13" s="132"/>
      <c r="F13" s="131"/>
      <c r="G13" s="114"/>
      <c r="H13" s="114"/>
      <c r="J13" s="114"/>
      <c r="K13" s="130"/>
    </row>
    <row r="14" spans="1:12" s="25" customFormat="1" ht="146.25" customHeight="1">
      <c r="B14" s="357" t="s">
        <v>338</v>
      </c>
      <c r="C14" s="357"/>
      <c r="D14" s="358" t="s">
        <v>339</v>
      </c>
      <c r="E14" s="358"/>
      <c r="F14" s="357" t="s">
        <v>340</v>
      </c>
      <c r="G14" s="357"/>
      <c r="H14" s="357" t="s">
        <v>341</v>
      </c>
      <c r="I14" s="357"/>
    </row>
    <row r="15" spans="1:12" s="25" customFormat="1" ht="15">
      <c r="A15" s="95"/>
    </row>
    <row r="16" spans="1:12" s="25" customFormat="1" ht="31.5">
      <c r="B16" s="355" t="s">
        <v>192</v>
      </c>
      <c r="C16" s="355"/>
      <c r="D16" s="355"/>
      <c r="E16" s="355"/>
      <c r="F16" s="355"/>
      <c r="G16" s="355"/>
      <c r="H16" s="355"/>
      <c r="I16" s="355"/>
      <c r="J16" s="355"/>
      <c r="K16" s="355"/>
    </row>
    <row r="17" spans="1:11" ht="147.75" customHeight="1"/>
    <row r="18" spans="1:11" s="25" customFormat="1" ht="15.75" customHeight="1">
      <c r="A18" s="95"/>
      <c r="B18" s="96" t="s">
        <v>201</v>
      </c>
      <c r="C18" s="97" t="s">
        <v>194</v>
      </c>
      <c r="D18" s="97" t="s">
        <v>254</v>
      </c>
      <c r="E18" s="97" t="s">
        <v>253</v>
      </c>
      <c r="F18" s="97" t="s">
        <v>195</v>
      </c>
      <c r="G18" s="97" t="s">
        <v>198</v>
      </c>
    </row>
    <row r="19" spans="1:11" s="25" customFormat="1" ht="15.75" customHeight="1">
      <c r="A19" s="95"/>
      <c r="B19" s="96"/>
      <c r="C19" s="97"/>
      <c r="D19" s="97"/>
      <c r="E19" s="97"/>
      <c r="F19" s="97"/>
    </row>
    <row r="20" spans="1:11" s="25" customFormat="1" ht="31.5">
      <c r="B20" s="355" t="s">
        <v>193</v>
      </c>
      <c r="C20" s="355"/>
      <c r="D20" s="355"/>
      <c r="E20" s="355"/>
      <c r="F20" s="355"/>
      <c r="G20" s="355"/>
      <c r="H20" s="355"/>
      <c r="I20" s="355"/>
      <c r="J20" s="355"/>
      <c r="K20" s="355"/>
    </row>
    <row r="21" spans="1:11" ht="147.75" customHeight="1">
      <c r="A21" s="95"/>
    </row>
    <row r="22" spans="1:11" s="25" customFormat="1" ht="35.25" customHeight="1">
      <c r="A22" s="95"/>
      <c r="B22" s="114" t="s">
        <v>244</v>
      </c>
      <c r="C22" s="114" t="s">
        <v>245</v>
      </c>
      <c r="D22" s="98" t="s">
        <v>251</v>
      </c>
      <c r="E22" s="98" t="s">
        <v>252</v>
      </c>
      <c r="F22" s="98" t="s">
        <v>246</v>
      </c>
      <c r="G22" s="98" t="s">
        <v>247</v>
      </c>
      <c r="H22" s="98" t="s">
        <v>248</v>
      </c>
      <c r="I22" s="128" t="s">
        <v>344</v>
      </c>
      <c r="J22" s="98" t="s">
        <v>249</v>
      </c>
      <c r="K22" s="98" t="s">
        <v>250</v>
      </c>
    </row>
    <row r="23" spans="1:11" s="25" customFormat="1" ht="15.75" customHeight="1"/>
    <row r="24" spans="1:11" s="25" customFormat="1" ht="31.5">
      <c r="B24" s="355" t="s">
        <v>202</v>
      </c>
      <c r="C24" s="355"/>
      <c r="D24" s="355"/>
      <c r="E24" s="355"/>
      <c r="F24" s="355"/>
      <c r="G24" s="355"/>
      <c r="H24" s="355"/>
      <c r="I24" s="355"/>
      <c r="J24" s="355"/>
      <c r="K24" s="355"/>
    </row>
    <row r="25" spans="1:11" ht="147.75" customHeight="1"/>
    <row r="26" spans="1:11" s="25" customFormat="1" ht="30">
      <c r="A26" s="95"/>
      <c r="B26" s="113" t="s">
        <v>257</v>
      </c>
      <c r="C26" s="113" t="s">
        <v>256</v>
      </c>
      <c r="D26" s="113" t="s">
        <v>255</v>
      </c>
      <c r="E26" s="113" t="s">
        <v>280</v>
      </c>
      <c r="F26" s="97"/>
    </row>
    <row r="27" spans="1:11" s="25" customFormat="1" ht="15"/>
    <row r="28" spans="1:11" ht="31.5">
      <c r="B28" s="355" t="s">
        <v>270</v>
      </c>
      <c r="C28" s="355"/>
      <c r="D28" s="355"/>
      <c r="E28" s="355"/>
      <c r="F28" s="355"/>
      <c r="G28" s="355"/>
      <c r="H28" s="355"/>
      <c r="I28" s="355"/>
      <c r="J28" s="355"/>
      <c r="K28" s="355"/>
    </row>
    <row r="29" spans="1:11" ht="147.75" customHeight="1">
      <c r="A29" s="95"/>
    </row>
    <row r="30" spans="1:11" ht="15.75" customHeight="1">
      <c r="B30" s="96" t="s">
        <v>272</v>
      </c>
      <c r="C30" s="96" t="s">
        <v>273</v>
      </c>
      <c r="D30" s="97" t="s">
        <v>271</v>
      </c>
      <c r="E30" s="113"/>
      <c r="F30" s="97"/>
      <c r="G30" s="25"/>
      <c r="H30" s="25"/>
      <c r="I30" s="25"/>
      <c r="J30" s="25"/>
      <c r="K30" s="25"/>
    </row>
  </sheetData>
  <mergeCells count="11">
    <mergeCell ref="B16:K16"/>
    <mergeCell ref="B20:K20"/>
    <mergeCell ref="B24:K24"/>
    <mergeCell ref="B28:K28"/>
    <mergeCell ref="B2:K2"/>
    <mergeCell ref="B7:C7"/>
    <mergeCell ref="B9:K9"/>
    <mergeCell ref="B14:C14"/>
    <mergeCell ref="D14:E14"/>
    <mergeCell ref="F14:G14"/>
    <mergeCell ref="H14:I14"/>
  </mergeCells>
  <pageMargins left="0.19685039370078741" right="0.19685039370078741" top="0.74803149606299213" bottom="0.74803149606299213" header="0.31496062992125984" footer="0.31496062992125984"/>
  <pageSetup paperSize="9" scale="45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3" activePane="bottomLeft" state="frozen"/>
      <selection pane="bottomLeft" activeCell="X51" sqref="X51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1.855468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0" width="15.7109375" style="136" hidden="1" customWidth="1" outlineLevel="1"/>
    <col min="11" max="17" width="15.7109375" style="50" hidden="1" customWidth="1" outlineLevel="1"/>
    <col min="18" max="19" width="15.7109375" style="136" hidden="1" customWidth="1" outlineLevel="1"/>
    <col min="20" max="20" width="9.140625" style="136" collapsed="1"/>
    <col min="21" max="16384" width="9.140625" style="136"/>
  </cols>
  <sheetData>
    <row r="2" spans="2:21" ht="15.75" customHeight="1">
      <c r="B2" s="339" t="s">
        <v>181</v>
      </c>
      <c r="C2" s="339"/>
      <c r="D2" s="339"/>
      <c r="E2" s="339"/>
      <c r="F2" s="339"/>
      <c r="G2" s="339"/>
      <c r="H2" s="339"/>
      <c r="T2" s="338" t="s">
        <v>268</v>
      </c>
      <c r="U2" s="338"/>
    </row>
    <row r="3" spans="2:21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21" ht="15.75" hidden="1" customHeight="1" outlineLevel="1">
      <c r="B4" s="145"/>
      <c r="C4" s="146" t="s">
        <v>348</v>
      </c>
      <c r="D4" s="146"/>
      <c r="E4" s="147"/>
      <c r="F4" s="337">
        <v>500</v>
      </c>
      <c r="G4" s="337"/>
      <c r="H4" s="337"/>
    </row>
    <row r="5" spans="2:21" ht="15.75" hidden="1" customHeight="1" outlineLevel="1">
      <c r="B5" s="145"/>
      <c r="C5" s="146" t="s">
        <v>349</v>
      </c>
      <c r="D5" s="146"/>
      <c r="E5" s="147"/>
      <c r="F5" s="337">
        <v>332</v>
      </c>
      <c r="G5" s="337"/>
      <c r="H5" s="337"/>
    </row>
    <row r="6" spans="2:21" ht="15.75" hidden="1" customHeight="1" outlineLevel="1">
      <c r="B6" s="145"/>
      <c r="C6" s="146" t="s">
        <v>6</v>
      </c>
      <c r="D6" s="146"/>
      <c r="E6" s="147"/>
      <c r="F6" s="337">
        <v>230</v>
      </c>
      <c r="G6" s="337"/>
      <c r="H6" s="337"/>
    </row>
    <row r="7" spans="2:21" ht="15.75" hidden="1" customHeight="1" outlineLevel="1">
      <c r="B7" s="145"/>
      <c r="C7" s="146" t="s">
        <v>350</v>
      </c>
      <c r="D7" s="146"/>
      <c r="E7" s="147"/>
      <c r="F7" s="337">
        <v>128</v>
      </c>
      <c r="G7" s="337"/>
      <c r="H7" s="337"/>
    </row>
    <row r="8" spans="2:21" ht="15.75" hidden="1" customHeight="1" outlineLevel="1">
      <c r="B8" s="145"/>
      <c r="C8" s="146" t="s">
        <v>351</v>
      </c>
      <c r="D8" s="146"/>
      <c r="E8" s="147"/>
      <c r="F8" s="337" t="s">
        <v>86</v>
      </c>
      <c r="G8" s="337"/>
      <c r="H8" s="337"/>
    </row>
    <row r="9" spans="2:21" ht="15.75" hidden="1" customHeight="1" outlineLevel="1">
      <c r="B9" s="145"/>
      <c r="C9" s="146" t="s">
        <v>352</v>
      </c>
      <c r="D9" s="146"/>
      <c r="E9" s="147"/>
      <c r="F9" s="337">
        <v>435</v>
      </c>
      <c r="G9" s="337"/>
      <c r="H9" s="337"/>
    </row>
    <row r="10" spans="2:21" ht="15.75" hidden="1" customHeight="1" outlineLevel="1">
      <c r="B10" s="145"/>
      <c r="C10" s="146" t="s">
        <v>353</v>
      </c>
      <c r="D10" s="146"/>
      <c r="E10" s="147"/>
      <c r="F10" s="337">
        <v>800</v>
      </c>
      <c r="G10" s="337"/>
      <c r="H10" s="337"/>
    </row>
    <row r="11" spans="2:21" ht="15.75" hidden="1" customHeight="1" outlineLevel="1">
      <c r="B11" s="145"/>
      <c r="C11" s="146" t="s">
        <v>354</v>
      </c>
      <c r="D11" s="146"/>
      <c r="E11" s="147"/>
      <c r="F11" s="337">
        <v>8</v>
      </c>
      <c r="G11" s="337"/>
      <c r="H11" s="337"/>
    </row>
    <row r="12" spans="2:21" ht="15.75" hidden="1" customHeight="1" outlineLevel="1">
      <c r="B12" s="145"/>
      <c r="C12" s="146" t="s">
        <v>355</v>
      </c>
      <c r="D12" s="146"/>
      <c r="E12" s="147"/>
      <c r="F12" s="337">
        <v>5</v>
      </c>
      <c r="G12" s="337"/>
      <c r="H12" s="337"/>
    </row>
    <row r="13" spans="2:21" ht="15.75" hidden="1" customHeight="1" outlineLevel="1">
      <c r="B13" s="145"/>
      <c r="C13" s="146" t="s">
        <v>401</v>
      </c>
      <c r="D13" s="146"/>
      <c r="E13" s="147"/>
      <c r="F13" s="337">
        <v>70</v>
      </c>
      <c r="G13" s="337"/>
      <c r="H13" s="337"/>
    </row>
    <row r="14" spans="2:21" ht="15.75" hidden="1" customHeight="1" outlineLevel="1">
      <c r="B14" s="145"/>
      <c r="C14" s="146" t="s">
        <v>356</v>
      </c>
      <c r="D14" s="146"/>
      <c r="E14" s="147"/>
      <c r="F14" s="337">
        <v>90</v>
      </c>
      <c r="G14" s="337"/>
      <c r="H14" s="337"/>
    </row>
    <row r="15" spans="2:21" ht="15.75" hidden="1" customHeight="1" outlineLevel="1">
      <c r="B15" s="145"/>
      <c r="C15" s="146" t="s">
        <v>357</v>
      </c>
      <c r="D15" s="146"/>
      <c r="E15" s="147"/>
      <c r="F15" s="337">
        <v>115</v>
      </c>
      <c r="G15" s="337"/>
      <c r="H15" s="337"/>
    </row>
    <row r="16" spans="2:21" ht="15.75" hidden="1" customHeight="1" outlineLevel="1">
      <c r="B16" s="145"/>
      <c r="C16" s="146" t="s">
        <v>358</v>
      </c>
      <c r="D16" s="146"/>
      <c r="E16" s="147"/>
      <c r="F16" s="337">
        <v>200</v>
      </c>
      <c r="G16" s="337"/>
      <c r="H16" s="337"/>
    </row>
    <row r="17" spans="2:19" ht="15.75" hidden="1" customHeight="1" outlineLevel="1">
      <c r="B17" s="145"/>
      <c r="C17" s="146" t="s">
        <v>359</v>
      </c>
      <c r="D17" s="146"/>
      <c r="E17" s="147"/>
      <c r="F17" s="337">
        <v>508</v>
      </c>
      <c r="G17" s="337"/>
      <c r="H17" s="337"/>
    </row>
    <row r="18" spans="2:19" ht="15.75" hidden="1" customHeight="1" outlineLevel="1">
      <c r="B18" s="145"/>
      <c r="C18" s="146" t="s">
        <v>360</v>
      </c>
      <c r="D18" s="146"/>
      <c r="E18" s="147"/>
      <c r="F18" s="337" t="s">
        <v>87</v>
      </c>
      <c r="G18" s="337"/>
      <c r="H18" s="337"/>
    </row>
    <row r="19" spans="2:19" ht="15.75" hidden="1" customHeight="1" outlineLevel="1">
      <c r="B19" s="145"/>
      <c r="C19" s="146" t="s">
        <v>8</v>
      </c>
      <c r="D19" s="146"/>
      <c r="E19" s="147"/>
      <c r="F19" s="337" t="s">
        <v>9</v>
      </c>
      <c r="G19" s="337"/>
      <c r="H19" s="337"/>
    </row>
    <row r="20" spans="2:19" ht="15.75" hidden="1" customHeight="1" outlineLevel="1">
      <c r="B20" s="145"/>
      <c r="C20" s="146" t="s">
        <v>361</v>
      </c>
      <c r="D20" s="146"/>
      <c r="E20" s="147"/>
      <c r="F20" s="337" t="s">
        <v>18</v>
      </c>
      <c r="G20" s="337"/>
      <c r="H20" s="337"/>
    </row>
    <row r="21" spans="2:19" ht="15.75" hidden="1" customHeight="1" outlineLevel="1">
      <c r="B21" s="145"/>
      <c r="C21" s="146" t="s">
        <v>362</v>
      </c>
      <c r="D21" s="146"/>
      <c r="E21" s="147"/>
      <c r="F21" s="337" t="s">
        <v>179</v>
      </c>
      <c r="G21" s="337"/>
      <c r="H21" s="337"/>
    </row>
    <row r="22" spans="2:19" ht="15.75" hidden="1" customHeight="1" outlineLevel="1">
      <c r="B22" s="145"/>
      <c r="C22" s="146" t="s">
        <v>363</v>
      </c>
      <c r="D22" s="146"/>
      <c r="E22" s="147"/>
      <c r="F22" s="337" t="s">
        <v>180</v>
      </c>
      <c r="G22" s="337"/>
      <c r="H22" s="337"/>
    </row>
    <row r="23" spans="2:19" ht="15.75" hidden="1" customHeight="1" outlineLevel="1">
      <c r="B23" s="145"/>
      <c r="C23" s="146" t="s">
        <v>365</v>
      </c>
      <c r="D23" s="146"/>
      <c r="E23" s="147"/>
      <c r="F23" s="337">
        <v>550</v>
      </c>
      <c r="G23" s="337"/>
      <c r="H23" s="337"/>
    </row>
    <row r="24" spans="2:19" ht="15.75" customHeight="1" collapsed="1">
      <c r="B24" s="170"/>
      <c r="E24" s="172"/>
      <c r="F24" s="171"/>
      <c r="G24" s="171"/>
      <c r="H24" s="173"/>
    </row>
    <row r="25" spans="2:19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9" ht="15.75" customHeight="1" outlineLevel="1">
      <c r="B26" s="228">
        <v>1180</v>
      </c>
      <c r="C26" s="221" t="s">
        <v>72</v>
      </c>
      <c r="D26" s="221"/>
      <c r="E26" s="157">
        <v>12306</v>
      </c>
      <c r="F26" s="158">
        <f>E26*'Прайс-лист'!I3*(1-'Прайс-лист'!$E$3)</f>
        <v>315033.60000000003</v>
      </c>
      <c r="G26" s="228"/>
      <c r="H26" s="159">
        <f>F26</f>
        <v>315033.60000000003</v>
      </c>
    </row>
    <row r="27" spans="2:19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9" ht="360.75" hidden="1" customHeight="1" outlineLevel="2">
      <c r="B28" s="161"/>
      <c r="C28" s="341" t="s">
        <v>547</v>
      </c>
      <c r="D28" s="341"/>
      <c r="E28" s="341"/>
      <c r="F28" s="341"/>
      <c r="G28" s="341"/>
      <c r="H28" s="341"/>
    </row>
    <row r="29" spans="2:19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9" ht="15.75" customHeight="1" outlineLevel="1">
      <c r="B30" s="227">
        <v>2483</v>
      </c>
      <c r="C30" s="162" t="s">
        <v>369</v>
      </c>
      <c r="D30" s="253" t="s">
        <v>610</v>
      </c>
      <c r="E30" s="163">
        <v>451</v>
      </c>
      <c r="F30" s="158">
        <f>E30*'Прайс-лист'!I3*(1-'Прайс-лист'!$E$3)</f>
        <v>11545.6</v>
      </c>
      <c r="G30" s="160">
        <v>0</v>
      </c>
      <c r="H30" s="159">
        <f t="shared" ref="H30:H39" si="0"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  <c r="R30" s="236" t="s">
        <v>610</v>
      </c>
      <c r="S30" s="236" t="s">
        <v>610</v>
      </c>
    </row>
    <row r="31" spans="2:19" ht="15.75" customHeight="1" outlineLevel="1">
      <c r="B31" s="223">
        <v>2484</v>
      </c>
      <c r="C31" s="146" t="s">
        <v>448</v>
      </c>
      <c r="D31" s="253" t="s">
        <v>610</v>
      </c>
      <c r="E31" s="163">
        <v>181</v>
      </c>
      <c r="F31" s="158">
        <f>E31*'Прайс-лист'!I3*(1-'Прайс-лист'!$E$3)</f>
        <v>4633.6000000000004</v>
      </c>
      <c r="G31" s="160">
        <v>0</v>
      </c>
      <c r="H31" s="159">
        <f t="shared" si="0"/>
        <v>0</v>
      </c>
      <c r="J31" s="237" t="s">
        <v>204</v>
      </c>
      <c r="K31" s="237" t="s">
        <v>213</v>
      </c>
      <c r="L31" s="69" t="s">
        <v>293</v>
      </c>
      <c r="M31" s="236" t="s">
        <v>206</v>
      </c>
      <c r="N31" s="69" t="s">
        <v>347</v>
      </c>
      <c r="O31" s="69" t="s">
        <v>285</v>
      </c>
      <c r="P31" s="238" t="s">
        <v>259</v>
      </c>
      <c r="Q31" s="238" t="s">
        <v>261</v>
      </c>
      <c r="R31" s="237" t="s">
        <v>207</v>
      </c>
      <c r="S31" s="69" t="s">
        <v>243</v>
      </c>
    </row>
    <row r="32" spans="2:19" ht="15.75" customHeight="1" outlineLevel="1">
      <c r="B32" s="176"/>
      <c r="C32" s="146" t="s">
        <v>461</v>
      </c>
      <c r="D32" s="252" t="s">
        <v>610</v>
      </c>
      <c r="E32" s="163">
        <v>23</v>
      </c>
      <c r="F32" s="158">
        <f>E32*'Прайс-лист'!I3*(1-'Прайс-лист'!$E$3)</f>
        <v>588.80000000000007</v>
      </c>
      <c r="G32" s="160">
        <v>0</v>
      </c>
      <c r="H32" s="159">
        <f t="shared" si="0"/>
        <v>0</v>
      </c>
      <c r="J32" s="237" t="s">
        <v>230</v>
      </c>
      <c r="K32" s="237" t="s">
        <v>241</v>
      </c>
      <c r="L32" s="236" t="s">
        <v>290</v>
      </c>
      <c r="M32" s="237" t="s">
        <v>296</v>
      </c>
      <c r="N32" s="237" t="s">
        <v>283</v>
      </c>
      <c r="O32" s="237" t="s">
        <v>286</v>
      </c>
      <c r="P32" s="238" t="s">
        <v>260</v>
      </c>
      <c r="Q32" s="238" t="s">
        <v>262</v>
      </c>
      <c r="R32" s="237" t="s">
        <v>208</v>
      </c>
      <c r="S32" s="236" t="s">
        <v>242</v>
      </c>
    </row>
    <row r="33" spans="2:19" ht="15.75" customHeight="1" outlineLevel="1">
      <c r="B33" s="225">
        <v>2127</v>
      </c>
      <c r="C33" s="146" t="s">
        <v>462</v>
      </c>
      <c r="D33" s="252" t="s">
        <v>610</v>
      </c>
      <c r="E33" s="163">
        <v>177</v>
      </c>
      <c r="F33" s="158">
        <f>E33*'Прайс-лист'!I3*(1-'Прайс-лист'!$E$3)</f>
        <v>4531.2</v>
      </c>
      <c r="G33" s="160">
        <v>0</v>
      </c>
      <c r="H33" s="158">
        <f t="shared" ref="H33:H35" si="1">F33*G33</f>
        <v>0</v>
      </c>
      <c r="J33" s="237" t="s">
        <v>229</v>
      </c>
      <c r="K33" s="237" t="s">
        <v>240</v>
      </c>
      <c r="L33" s="257" t="s">
        <v>291</v>
      </c>
      <c r="M33" s="258"/>
      <c r="N33" s="237" t="s">
        <v>284</v>
      </c>
      <c r="O33" s="237" t="s">
        <v>287</v>
      </c>
      <c r="P33" s="240"/>
      <c r="Q33" s="238" t="s">
        <v>263</v>
      </c>
      <c r="R33" s="237" t="s">
        <v>209</v>
      </c>
    </row>
    <row r="34" spans="2:19" ht="15.75" customHeight="1" outlineLevel="1">
      <c r="B34" s="225"/>
      <c r="C34" s="146" t="s">
        <v>463</v>
      </c>
      <c r="D34" s="252" t="s">
        <v>610</v>
      </c>
      <c r="E34" s="163">
        <v>2562</v>
      </c>
      <c r="F34" s="158">
        <f>E34*'Прайс-лист'!I3*(1-'Прайс-лист'!$E$3)</f>
        <v>65587.199999999997</v>
      </c>
      <c r="G34" s="160">
        <v>0</v>
      </c>
      <c r="H34" s="159">
        <f t="shared" si="1"/>
        <v>0</v>
      </c>
      <c r="I34" s="69"/>
      <c r="J34" s="69" t="s">
        <v>205</v>
      </c>
      <c r="K34" s="69" t="s">
        <v>214</v>
      </c>
      <c r="L34" s="258" t="s">
        <v>295</v>
      </c>
      <c r="M34" s="257"/>
      <c r="N34" s="257"/>
      <c r="O34" s="257"/>
      <c r="P34" s="237"/>
      <c r="Q34" s="238" t="s">
        <v>264</v>
      </c>
      <c r="R34" s="69" t="s">
        <v>279</v>
      </c>
      <c r="S34" s="237"/>
    </row>
    <row r="35" spans="2:19" ht="15.75" customHeight="1" outlineLevel="1">
      <c r="B35" s="225"/>
      <c r="C35" s="146" t="s">
        <v>419</v>
      </c>
      <c r="D35" s="252" t="s">
        <v>610</v>
      </c>
      <c r="E35" s="163">
        <v>3519</v>
      </c>
      <c r="F35" s="158">
        <f>E35*'Прайс-лист'!I3*(1-'Прайс-лист'!$E$3)</f>
        <v>90086.400000000009</v>
      </c>
      <c r="G35" s="160">
        <v>0</v>
      </c>
      <c r="H35" s="159">
        <f t="shared" si="1"/>
        <v>0</v>
      </c>
      <c r="J35" s="69" t="s">
        <v>206</v>
      </c>
      <c r="K35" s="69" t="s">
        <v>215</v>
      </c>
      <c r="L35" s="259" t="s">
        <v>211</v>
      </c>
      <c r="M35" s="257"/>
      <c r="N35" s="257"/>
      <c r="O35" s="257"/>
      <c r="P35" s="136"/>
      <c r="Q35" s="238" t="s">
        <v>265</v>
      </c>
      <c r="S35" s="69"/>
    </row>
    <row r="36" spans="2:19" ht="15.75" customHeight="1" outlineLevel="1">
      <c r="B36" s="225">
        <v>2004</v>
      </c>
      <c r="C36" s="146" t="s">
        <v>372</v>
      </c>
      <c r="D36" s="252" t="s">
        <v>610</v>
      </c>
      <c r="E36" s="163">
        <v>0</v>
      </c>
      <c r="F36" s="158">
        <f>E36*'Прайс-лист'!I3*(1-'Прайс-лист'!$E$3)</f>
        <v>0</v>
      </c>
      <c r="G36" s="160">
        <v>0</v>
      </c>
      <c r="H36" s="159">
        <f t="shared" si="0"/>
        <v>0</v>
      </c>
      <c r="K36" s="136"/>
      <c r="L36" s="259" t="s">
        <v>294</v>
      </c>
      <c r="M36" s="69"/>
      <c r="N36" s="69"/>
      <c r="O36" s="69"/>
      <c r="P36" s="139"/>
      <c r="Q36" s="238" t="s">
        <v>266</v>
      </c>
      <c r="S36" s="69"/>
    </row>
    <row r="37" spans="2:19" ht="15.75" customHeight="1" outlineLevel="1">
      <c r="B37" s="225">
        <v>3073</v>
      </c>
      <c r="C37" s="162" t="s">
        <v>373</v>
      </c>
      <c r="D37" s="252" t="s">
        <v>610</v>
      </c>
      <c r="E37" s="163">
        <v>157</v>
      </c>
      <c r="F37" s="158">
        <f>E37*'Прайс-лист'!I3*(1-'Прайс-лист'!$E$3)</f>
        <v>4019.2000000000003</v>
      </c>
      <c r="G37" s="160">
        <v>0</v>
      </c>
      <c r="H37" s="159">
        <f t="shared" si="0"/>
        <v>0</v>
      </c>
      <c r="J37" s="241" t="s">
        <v>212</v>
      </c>
      <c r="K37" s="136"/>
      <c r="N37" s="260"/>
      <c r="O37" s="260"/>
      <c r="P37" s="139"/>
      <c r="Q37" s="238" t="s">
        <v>267</v>
      </c>
      <c r="S37" s="69"/>
    </row>
    <row r="38" spans="2:19" ht="15.75" customHeight="1" outlineLevel="1">
      <c r="B38" s="228">
        <v>3503</v>
      </c>
      <c r="C38" s="175" t="s">
        <v>374</v>
      </c>
      <c r="D38" s="253" t="s">
        <v>610</v>
      </c>
      <c r="E38" s="163">
        <v>627</v>
      </c>
      <c r="F38" s="158">
        <f>E38*'Прайс-лист'!I3*(1-'Прайс-лист'!$E$3)</f>
        <v>16051.2</v>
      </c>
      <c r="G38" s="160">
        <v>0</v>
      </c>
      <c r="H38" s="159">
        <f t="shared" si="0"/>
        <v>0</v>
      </c>
      <c r="K38" s="136"/>
      <c r="L38" s="260"/>
      <c r="M38" s="260"/>
      <c r="N38" s="99"/>
      <c r="O38" s="99"/>
      <c r="P38" s="136"/>
      <c r="Q38" s="139"/>
    </row>
    <row r="39" spans="2:19" ht="15.75" customHeight="1" outlineLevel="1">
      <c r="B39" s="227" t="s">
        <v>239</v>
      </c>
      <c r="C39" s="167" t="s">
        <v>420</v>
      </c>
      <c r="D39" s="253" t="s">
        <v>610</v>
      </c>
      <c r="E39" s="163">
        <v>0</v>
      </c>
      <c r="F39" s="158">
        <f>E39*'Прайс-лист'!I3*(1-'Прайс-лист'!$E$3)</f>
        <v>0</v>
      </c>
      <c r="G39" s="160">
        <v>0</v>
      </c>
      <c r="H39" s="159">
        <f t="shared" si="0"/>
        <v>0</v>
      </c>
      <c r="K39" s="136"/>
      <c r="L39" s="99"/>
      <c r="M39" s="99"/>
      <c r="N39" s="99"/>
      <c r="O39" s="99"/>
      <c r="P39" s="241"/>
      <c r="Q39" s="241" t="s">
        <v>212</v>
      </c>
    </row>
    <row r="40" spans="2:19" ht="15.75" customHeight="1" outlineLevel="1">
      <c r="B40" s="227">
        <v>2143</v>
      </c>
      <c r="C40" s="162" t="s">
        <v>464</v>
      </c>
      <c r="D40" s="164"/>
      <c r="E40" s="163">
        <v>205</v>
      </c>
      <c r="F40" s="184">
        <f>E40*'Прайс-лист'!I3*(1-'Прайс-лист'!$E$3)</f>
        <v>5248</v>
      </c>
      <c r="G40" s="160">
        <v>0</v>
      </c>
      <c r="H40" s="159">
        <f>F40*G40</f>
        <v>0</v>
      </c>
      <c r="M40" s="99"/>
      <c r="N40" s="99"/>
      <c r="O40" s="99"/>
      <c r="Q40" s="136"/>
    </row>
    <row r="41" spans="2:19" ht="15.75" customHeight="1" outlineLevel="1">
      <c r="B41" s="228">
        <v>2562</v>
      </c>
      <c r="C41" s="175" t="s">
        <v>375</v>
      </c>
      <c r="D41" s="221"/>
      <c r="E41" s="163">
        <v>202</v>
      </c>
      <c r="F41" s="158">
        <f>E41*'Прайс-лист'!I3*(1-'Прайс-лист'!$E$3)</f>
        <v>5171.2000000000007</v>
      </c>
      <c r="G41" s="160">
        <v>0</v>
      </c>
      <c r="H41" s="159">
        <f>F41*G41</f>
        <v>0</v>
      </c>
      <c r="K41" s="99"/>
      <c r="M41" s="99"/>
      <c r="N41" s="99"/>
      <c r="O41" s="99"/>
      <c r="Q41" s="136"/>
    </row>
    <row r="42" spans="2:19" ht="15.75" customHeight="1" outlineLevel="1">
      <c r="C42" s="249" t="s">
        <v>376</v>
      </c>
      <c r="D42" s="174"/>
      <c r="E42" s="174"/>
      <c r="F42" s="174"/>
      <c r="G42" s="174"/>
      <c r="H42" s="174"/>
      <c r="M42" s="99"/>
      <c r="Q42" s="136"/>
    </row>
    <row r="43" spans="2:19" ht="15.75" customHeight="1" outlineLevel="1">
      <c r="B43" s="227">
        <v>414601</v>
      </c>
      <c r="C43" s="246" t="s">
        <v>377</v>
      </c>
      <c r="D43" s="164"/>
      <c r="E43" s="166">
        <v>71</v>
      </c>
      <c r="F43" s="158">
        <f>E43*'Прайс-лист'!I3*(1-'Прайс-лист'!$E$3)</f>
        <v>1817.6000000000001</v>
      </c>
      <c r="G43" s="160">
        <v>0</v>
      </c>
      <c r="H43" s="159">
        <f t="shared" ref="H43:H58" si="2">F43*G43</f>
        <v>0</v>
      </c>
      <c r="Q43" s="136"/>
    </row>
    <row r="44" spans="2:19" ht="15.75" customHeight="1" outlineLevel="1">
      <c r="B44" s="227">
        <v>2533</v>
      </c>
      <c r="C44" s="246" t="s">
        <v>378</v>
      </c>
      <c r="D44" s="164"/>
      <c r="E44" s="166">
        <v>425</v>
      </c>
      <c r="F44" s="158">
        <f>E44*'Прайс-лист'!I3*(1-'Прайс-лист'!$E$3)</f>
        <v>10880</v>
      </c>
      <c r="G44" s="160">
        <v>0</v>
      </c>
      <c r="H44" s="159">
        <f t="shared" si="2"/>
        <v>0</v>
      </c>
      <c r="Q44" s="136"/>
    </row>
    <row r="45" spans="2:19" ht="15.75" customHeight="1" outlineLevel="1">
      <c r="B45" s="223">
        <v>2534</v>
      </c>
      <c r="C45" s="246" t="s">
        <v>379</v>
      </c>
      <c r="D45" s="162"/>
      <c r="E45" s="166">
        <v>1217</v>
      </c>
      <c r="F45" s="184">
        <f>E45*'Прайс-лист'!I3*(1-'Прайс-лист'!$E$3)</f>
        <v>31155.200000000001</v>
      </c>
      <c r="G45" s="160">
        <v>0</v>
      </c>
      <c r="H45" s="159">
        <f t="shared" si="2"/>
        <v>0</v>
      </c>
      <c r="Q45" s="136"/>
    </row>
    <row r="46" spans="2:19" ht="15.75" customHeight="1" outlineLevel="1">
      <c r="B46" s="223">
        <v>2706</v>
      </c>
      <c r="C46" s="246" t="s">
        <v>422</v>
      </c>
      <c r="D46" s="162"/>
      <c r="E46" s="166">
        <v>686</v>
      </c>
      <c r="F46" s="184">
        <f>E46*'Прайс-лист'!I3*(1-'Прайс-лист'!$E$3)</f>
        <v>17561.600000000002</v>
      </c>
      <c r="G46" s="160">
        <v>0</v>
      </c>
      <c r="H46" s="159">
        <f t="shared" si="2"/>
        <v>0</v>
      </c>
      <c r="Q46" s="261"/>
    </row>
    <row r="47" spans="2:19" ht="15.75" customHeight="1" outlineLevel="1">
      <c r="B47" s="223">
        <v>2705</v>
      </c>
      <c r="C47" s="246" t="s">
        <v>423</v>
      </c>
      <c r="D47" s="162"/>
      <c r="E47" s="166">
        <v>735</v>
      </c>
      <c r="F47" s="184">
        <f>E47*'Прайс-лист'!I3*(1-'Прайс-лист'!$E$3)</f>
        <v>18816</v>
      </c>
      <c r="G47" s="160">
        <v>0</v>
      </c>
      <c r="H47" s="159">
        <f t="shared" si="2"/>
        <v>0</v>
      </c>
      <c r="Q47" s="261"/>
    </row>
    <row r="48" spans="2:19" ht="15.75" customHeight="1" outlineLevel="1">
      <c r="B48" s="223">
        <v>2601</v>
      </c>
      <c r="C48" s="246" t="s">
        <v>424</v>
      </c>
      <c r="D48" s="162"/>
      <c r="E48" s="166">
        <v>101</v>
      </c>
      <c r="F48" s="184">
        <f>E48*'Прайс-лист'!I3*(1-'Прайс-лист'!$E$3)</f>
        <v>2585.6000000000004</v>
      </c>
      <c r="G48" s="160">
        <v>0</v>
      </c>
      <c r="H48" s="159">
        <f>F48*G48</f>
        <v>0</v>
      </c>
      <c r="Q48" s="261"/>
    </row>
    <row r="49" spans="2:8" ht="15.75" customHeight="1" outlineLevel="1">
      <c r="B49" s="223">
        <v>2418</v>
      </c>
      <c r="C49" s="246" t="s">
        <v>386</v>
      </c>
      <c r="D49" s="162"/>
      <c r="E49" s="166">
        <v>471</v>
      </c>
      <c r="F49" s="184">
        <f>E49*'Прайс-лист'!I3*(1-'Прайс-лист'!$E$3)</f>
        <v>12057.6</v>
      </c>
      <c r="G49" s="160">
        <v>0</v>
      </c>
      <c r="H49" s="159">
        <f t="shared" si="2"/>
        <v>0</v>
      </c>
    </row>
    <row r="50" spans="2:8" ht="15.75" customHeight="1" outlineLevel="1">
      <c r="B50" s="223">
        <v>2319</v>
      </c>
      <c r="C50" s="246" t="s">
        <v>427</v>
      </c>
      <c r="D50" s="162"/>
      <c r="E50" s="166">
        <v>256</v>
      </c>
      <c r="F50" s="184">
        <f>E50*'Прайс-лист'!I3*(1-'Прайс-лист'!$E$3)</f>
        <v>6553.6</v>
      </c>
      <c r="G50" s="160">
        <v>0</v>
      </c>
      <c r="H50" s="159">
        <f t="shared" si="2"/>
        <v>0</v>
      </c>
    </row>
    <row r="51" spans="2:8" ht="15.75" customHeight="1" outlineLevel="1">
      <c r="B51" s="225">
        <v>307401</v>
      </c>
      <c r="C51" s="246" t="s">
        <v>428</v>
      </c>
      <c r="D51" s="146"/>
      <c r="E51" s="163">
        <v>38</v>
      </c>
      <c r="F51" s="184">
        <f>E51*'Прайс-лист'!I3*(1-'Прайс-лист'!$E$3)</f>
        <v>972.80000000000007</v>
      </c>
      <c r="G51" s="225">
        <f>IF(G37*G50,1,0)</f>
        <v>0</v>
      </c>
      <c r="H51" s="159">
        <f t="shared" si="2"/>
        <v>0</v>
      </c>
    </row>
    <row r="52" spans="2:8" ht="15.75" customHeight="1" outlineLevel="1">
      <c r="B52" s="225">
        <v>2736</v>
      </c>
      <c r="C52" s="146" t="s">
        <v>456</v>
      </c>
      <c r="D52" s="146"/>
      <c r="E52" s="163">
        <v>857</v>
      </c>
      <c r="F52" s="184">
        <f>E52*'Прайс-лист'!I3*(1-'Прайс-лист'!$E$3)</f>
        <v>21939.200000000001</v>
      </c>
      <c r="G52" s="160">
        <v>0</v>
      </c>
      <c r="H52" s="159">
        <f t="shared" si="2"/>
        <v>0</v>
      </c>
    </row>
    <row r="53" spans="2:8" ht="15.75" customHeight="1" outlineLevel="1">
      <c r="B53" s="223">
        <v>2945</v>
      </c>
      <c r="C53" s="162" t="s">
        <v>394</v>
      </c>
      <c r="D53" s="162"/>
      <c r="E53" s="166">
        <v>174</v>
      </c>
      <c r="F53" s="184">
        <f>E53*'Прайс-лист'!I3*(1-'Прайс-лист'!$E$3)</f>
        <v>4454.4000000000005</v>
      </c>
      <c r="G53" s="160">
        <v>0</v>
      </c>
      <c r="H53" s="159">
        <f t="shared" si="2"/>
        <v>0</v>
      </c>
    </row>
    <row r="54" spans="2:8" ht="14.25" outlineLevel="1">
      <c r="B54" s="223">
        <v>2946</v>
      </c>
      <c r="C54" s="162" t="s">
        <v>434</v>
      </c>
      <c r="D54" s="162"/>
      <c r="E54" s="166">
        <v>213</v>
      </c>
      <c r="F54" s="184">
        <f>E54*'Прайс-лист'!I3*(1-'Прайс-лист'!$E$3)</f>
        <v>5452.8</v>
      </c>
      <c r="G54" s="160">
        <v>0</v>
      </c>
      <c r="H54" s="159">
        <f t="shared" si="2"/>
        <v>0</v>
      </c>
    </row>
    <row r="55" spans="2:8" ht="15.75" customHeight="1" outlineLevel="1">
      <c r="B55" s="223">
        <v>2892</v>
      </c>
      <c r="C55" s="162" t="s">
        <v>395</v>
      </c>
      <c r="D55" s="162"/>
      <c r="E55" s="166">
        <v>510</v>
      </c>
      <c r="F55" s="184">
        <f>E55*'Прайс-лист'!I3*(1-'Прайс-лист'!$E$3)</f>
        <v>13056</v>
      </c>
      <c r="G55" s="160">
        <v>0</v>
      </c>
      <c r="H55" s="159">
        <f t="shared" si="2"/>
        <v>0</v>
      </c>
    </row>
    <row r="56" spans="2:8" ht="15.75" customHeight="1" outlineLevel="1">
      <c r="B56" s="223">
        <v>2893</v>
      </c>
      <c r="C56" s="162" t="s">
        <v>465</v>
      </c>
      <c r="D56" s="162"/>
      <c r="E56" s="166">
        <v>109</v>
      </c>
      <c r="F56" s="184">
        <f>E56*'Прайс-лист'!I3*(1-'Прайс-лист'!$E$3)</f>
        <v>2790.4</v>
      </c>
      <c r="G56" s="160">
        <v>0</v>
      </c>
      <c r="H56" s="159">
        <f t="shared" si="2"/>
        <v>0</v>
      </c>
    </row>
    <row r="57" spans="2:8" ht="15.75" customHeight="1" outlineLevel="1">
      <c r="B57" s="223">
        <v>2392</v>
      </c>
      <c r="C57" s="162" t="s">
        <v>466</v>
      </c>
      <c r="D57" s="162"/>
      <c r="E57" s="166">
        <v>655</v>
      </c>
      <c r="F57" s="184">
        <f>E57*'Прайс-лист'!I3*(1-'Прайс-лист'!$E$3)</f>
        <v>16768</v>
      </c>
      <c r="G57" s="160">
        <v>0</v>
      </c>
      <c r="H57" s="185">
        <f t="shared" si="2"/>
        <v>0</v>
      </c>
    </row>
    <row r="58" spans="2:8" ht="15.75" customHeight="1" outlineLevel="1">
      <c r="B58" s="223">
        <v>2398</v>
      </c>
      <c r="C58" s="162" t="s">
        <v>467</v>
      </c>
      <c r="D58" s="162"/>
      <c r="E58" s="166">
        <v>1121</v>
      </c>
      <c r="F58" s="184">
        <f>E58*'Прайс-лист'!I3*(1-'Прайс-лист'!$E$3)</f>
        <v>28697.600000000002</v>
      </c>
      <c r="G58" s="160">
        <v>0</v>
      </c>
      <c r="H58" s="159">
        <f t="shared" si="2"/>
        <v>0</v>
      </c>
    </row>
    <row r="59" spans="2:8" ht="15.75" customHeight="1">
      <c r="B59" s="3"/>
      <c r="C59" s="229"/>
      <c r="D59" s="229"/>
      <c r="E59" s="73"/>
      <c r="F59" s="1"/>
      <c r="G59" s="15" t="s">
        <v>417</v>
      </c>
      <c r="H59" s="72">
        <f>SUM(H26:H58)</f>
        <v>315033.60000000003</v>
      </c>
    </row>
  </sheetData>
  <sortState ref="A38:H52">
    <sortCondition ref="A38"/>
  </sortState>
  <mergeCells count="24">
    <mergeCell ref="F23:H23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9:H19"/>
    <mergeCell ref="F20:H20"/>
    <mergeCell ref="F21:H21"/>
    <mergeCell ref="F22:H22"/>
    <mergeCell ref="T2:U2"/>
    <mergeCell ref="B2:H2"/>
    <mergeCell ref="B3:H3"/>
    <mergeCell ref="F18:H18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$Q$30:$Q$39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V59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8.7109375" style="136" customWidth="1"/>
    <col min="10" max="15" width="15.7109375" style="136" hidden="1" customWidth="1" outlineLevel="1"/>
    <col min="16" max="18" width="15.7109375" style="50" hidden="1" customWidth="1" outlineLevel="1"/>
    <col min="19" max="19" width="9.140625" style="136" collapsed="1"/>
    <col min="20" max="16384" width="9.140625" style="136"/>
  </cols>
  <sheetData>
    <row r="2" spans="2:20" ht="15.75" customHeight="1">
      <c r="B2" s="339" t="s">
        <v>275</v>
      </c>
      <c r="C2" s="339"/>
      <c r="D2" s="339"/>
      <c r="E2" s="339"/>
      <c r="F2" s="339"/>
      <c r="G2" s="339"/>
      <c r="H2" s="339"/>
      <c r="S2" s="338" t="s">
        <v>268</v>
      </c>
      <c r="T2" s="338"/>
    </row>
    <row r="3" spans="2:20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20" ht="15.75" hidden="1" customHeight="1" outlineLevel="1">
      <c r="B4" s="145"/>
      <c r="C4" s="146" t="s">
        <v>348</v>
      </c>
      <c r="D4" s="146"/>
      <c r="E4" s="147"/>
      <c r="F4" s="337">
        <v>420</v>
      </c>
      <c r="G4" s="337"/>
      <c r="H4" s="337"/>
    </row>
    <row r="5" spans="2:20" ht="15.75" hidden="1" customHeight="1" outlineLevel="1">
      <c r="B5" s="145"/>
      <c r="C5" s="146" t="s">
        <v>349</v>
      </c>
      <c r="D5" s="146"/>
      <c r="E5" s="147"/>
      <c r="F5" s="337">
        <v>290</v>
      </c>
      <c r="G5" s="337"/>
      <c r="H5" s="337"/>
    </row>
    <row r="6" spans="2:20" ht="15.75" hidden="1" customHeight="1" outlineLevel="1">
      <c r="B6" s="145"/>
      <c r="C6" s="146" t="s">
        <v>6</v>
      </c>
      <c r="D6" s="146"/>
      <c r="E6" s="147"/>
      <c r="F6" s="337">
        <v>200</v>
      </c>
      <c r="G6" s="337"/>
      <c r="H6" s="337"/>
    </row>
    <row r="7" spans="2:20" ht="15.75" hidden="1" customHeight="1" outlineLevel="1">
      <c r="B7" s="145"/>
      <c r="C7" s="146" t="s">
        <v>350</v>
      </c>
      <c r="D7" s="146"/>
      <c r="E7" s="147"/>
      <c r="F7" s="337">
        <v>105</v>
      </c>
      <c r="G7" s="337"/>
      <c r="H7" s="337"/>
    </row>
    <row r="8" spans="2:20" ht="15.75" hidden="1" customHeight="1" outlineLevel="1">
      <c r="B8" s="145"/>
      <c r="C8" s="146" t="s">
        <v>351</v>
      </c>
      <c r="D8" s="146"/>
      <c r="E8" s="147"/>
      <c r="F8" s="337">
        <v>48</v>
      </c>
      <c r="G8" s="337"/>
      <c r="H8" s="337"/>
    </row>
    <row r="9" spans="2:20" ht="15.75" hidden="1" customHeight="1" outlineLevel="1">
      <c r="B9" s="145"/>
      <c r="C9" s="146" t="s">
        <v>352</v>
      </c>
      <c r="D9" s="146"/>
      <c r="E9" s="147"/>
      <c r="F9" s="337">
        <v>255</v>
      </c>
      <c r="G9" s="337"/>
      <c r="H9" s="337"/>
    </row>
    <row r="10" spans="2:20" ht="15.75" hidden="1" customHeight="1" outlineLevel="1">
      <c r="B10" s="145"/>
      <c r="C10" s="146" t="s">
        <v>353</v>
      </c>
      <c r="D10" s="146"/>
      <c r="E10" s="147"/>
      <c r="F10" s="337">
        <v>800</v>
      </c>
      <c r="G10" s="337"/>
      <c r="H10" s="337"/>
    </row>
    <row r="11" spans="2:20" ht="15.75" hidden="1" customHeight="1" outlineLevel="1">
      <c r="B11" s="145"/>
      <c r="C11" s="146" t="s">
        <v>354</v>
      </c>
      <c r="D11" s="146"/>
      <c r="E11" s="147"/>
      <c r="F11" s="337">
        <v>6</v>
      </c>
      <c r="G11" s="337"/>
      <c r="H11" s="337"/>
    </row>
    <row r="12" spans="2:20" ht="15.75" hidden="1" customHeight="1" outlineLevel="1">
      <c r="B12" s="145"/>
      <c r="C12" s="146" t="s">
        <v>355</v>
      </c>
      <c r="D12" s="146"/>
      <c r="E12" s="147"/>
      <c r="F12" s="337">
        <v>4</v>
      </c>
      <c r="G12" s="337"/>
      <c r="H12" s="337"/>
    </row>
    <row r="13" spans="2:20" ht="15.75" hidden="1" customHeight="1" outlineLevel="1">
      <c r="B13" s="145"/>
      <c r="C13" s="146" t="s">
        <v>401</v>
      </c>
      <c r="D13" s="146"/>
      <c r="E13" s="147"/>
      <c r="F13" s="337">
        <v>40</v>
      </c>
      <c r="G13" s="337"/>
      <c r="H13" s="337"/>
    </row>
    <row r="14" spans="2:20" ht="15.75" hidden="1" customHeight="1" outlineLevel="1">
      <c r="B14" s="145"/>
      <c r="C14" s="146" t="s">
        <v>357</v>
      </c>
      <c r="D14" s="146"/>
      <c r="E14" s="147"/>
      <c r="F14" s="337">
        <v>60</v>
      </c>
      <c r="G14" s="337"/>
      <c r="H14" s="337"/>
    </row>
    <row r="15" spans="2:20" ht="15.75" hidden="1" customHeight="1" outlineLevel="1">
      <c r="B15" s="145"/>
      <c r="C15" s="146" t="s">
        <v>358</v>
      </c>
      <c r="D15" s="146"/>
      <c r="E15" s="147"/>
      <c r="F15" s="337">
        <v>120</v>
      </c>
      <c r="G15" s="337"/>
      <c r="H15" s="337"/>
    </row>
    <row r="16" spans="2:20" ht="15.75" hidden="1" customHeight="1" outlineLevel="1">
      <c r="B16" s="145"/>
      <c r="C16" s="146" t="s">
        <v>359</v>
      </c>
      <c r="D16" s="146"/>
      <c r="E16" s="147"/>
      <c r="F16" s="337">
        <v>508</v>
      </c>
      <c r="G16" s="337"/>
      <c r="H16" s="337"/>
    </row>
    <row r="17" spans="2:19" ht="15.75" hidden="1" customHeight="1" outlineLevel="1">
      <c r="B17" s="145"/>
      <c r="C17" s="146" t="s">
        <v>360</v>
      </c>
      <c r="D17" s="146"/>
      <c r="E17" s="147"/>
      <c r="F17" s="337" t="s">
        <v>93</v>
      </c>
      <c r="G17" s="337"/>
      <c r="H17" s="337"/>
    </row>
    <row r="18" spans="2:19" ht="15.75" hidden="1" customHeight="1" outlineLevel="1">
      <c r="B18" s="145"/>
      <c r="C18" s="146" t="s">
        <v>8</v>
      </c>
      <c r="D18" s="146"/>
      <c r="E18" s="147"/>
      <c r="F18" s="337" t="s">
        <v>9</v>
      </c>
      <c r="G18" s="337"/>
      <c r="H18" s="337"/>
    </row>
    <row r="19" spans="2:19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9" ht="15.75" hidden="1" customHeight="1" outlineLevel="1">
      <c r="B20" s="145"/>
      <c r="C20" s="146" t="s">
        <v>362</v>
      </c>
      <c r="D20" s="146"/>
      <c r="E20" s="147"/>
      <c r="F20" s="337" t="s">
        <v>276</v>
      </c>
      <c r="G20" s="337"/>
      <c r="H20" s="337"/>
    </row>
    <row r="21" spans="2:19" ht="15.75" hidden="1" customHeight="1" outlineLevel="1">
      <c r="B21" s="145"/>
      <c r="C21" s="146" t="s">
        <v>363</v>
      </c>
      <c r="D21" s="146"/>
      <c r="E21" s="147"/>
      <c r="F21" s="337" t="s">
        <v>277</v>
      </c>
      <c r="G21" s="337"/>
      <c r="H21" s="337"/>
    </row>
    <row r="22" spans="2:19" ht="15.75" hidden="1" customHeight="1" outlineLevel="1">
      <c r="B22" s="145"/>
      <c r="C22" s="146" t="s">
        <v>365</v>
      </c>
      <c r="D22" s="146"/>
      <c r="E22" s="147"/>
      <c r="F22" s="337">
        <v>325</v>
      </c>
      <c r="G22" s="337"/>
      <c r="H22" s="337"/>
    </row>
    <row r="23" spans="2:19" ht="15.75" customHeight="1" collapsed="1">
      <c r="B23" s="45"/>
      <c r="E23" s="75"/>
      <c r="F23" s="48"/>
      <c r="G23" s="48"/>
      <c r="H23" s="47"/>
    </row>
    <row r="24" spans="2:19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9" ht="15.75" customHeight="1" outlineLevel="1">
      <c r="B25" s="228">
        <v>1800</v>
      </c>
      <c r="C25" s="221" t="s">
        <v>72</v>
      </c>
      <c r="D25" s="221"/>
      <c r="E25" s="157">
        <v>8509</v>
      </c>
      <c r="F25" s="158">
        <f>E25*'Прайс-лист'!I3*(1-'Прайс-лист'!$E$3)</f>
        <v>217830.40000000002</v>
      </c>
      <c r="G25" s="228"/>
      <c r="H25" s="159">
        <f>F25</f>
        <v>217830.40000000002</v>
      </c>
    </row>
    <row r="26" spans="2:19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9" ht="305.25" hidden="1" customHeight="1" outlineLevel="2">
      <c r="B27" s="161"/>
      <c r="C27" s="341" t="s">
        <v>548</v>
      </c>
      <c r="D27" s="341"/>
      <c r="E27" s="341"/>
      <c r="F27" s="341"/>
      <c r="G27" s="341"/>
      <c r="H27" s="341"/>
    </row>
    <row r="28" spans="2:19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9" ht="15.75" customHeight="1" outlineLevel="1">
      <c r="B29" s="225">
        <v>2480</v>
      </c>
      <c r="C29" s="162" t="s">
        <v>369</v>
      </c>
      <c r="D29" s="250" t="s">
        <v>610</v>
      </c>
      <c r="E29" s="186">
        <v>412</v>
      </c>
      <c r="F29" s="158">
        <f>E29*'Прайс-лист'!I3*(1-'Прайс-лист'!$E$3)</f>
        <v>10547.2</v>
      </c>
      <c r="G29" s="160">
        <v>0</v>
      </c>
      <c r="H29" s="159">
        <f t="shared" ref="H29:H39" si="0"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  <c r="R29" s="236" t="s">
        <v>610</v>
      </c>
      <c r="S29" s="136" t="s">
        <v>222</v>
      </c>
    </row>
    <row r="30" spans="2:19" ht="15.75" customHeight="1" outlineLevel="1">
      <c r="B30" s="176"/>
      <c r="C30" s="146" t="s">
        <v>461</v>
      </c>
      <c r="D30" s="252" t="s">
        <v>610</v>
      </c>
      <c r="E30" s="163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si="0"/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261</v>
      </c>
      <c r="Q30" s="237" t="s">
        <v>207</v>
      </c>
      <c r="R30" s="69" t="s">
        <v>243</v>
      </c>
      <c r="S30" s="136" t="s">
        <v>222</v>
      </c>
    </row>
    <row r="31" spans="2:19" ht="15.75" customHeight="1" outlineLevel="1">
      <c r="B31" s="225">
        <v>2120</v>
      </c>
      <c r="C31" s="146" t="s">
        <v>462</v>
      </c>
      <c r="D31" s="252" t="s">
        <v>610</v>
      </c>
      <c r="E31" s="163">
        <v>151</v>
      </c>
      <c r="F31" s="158">
        <f>E31*'Прайс-лист'!I3*(1-'Прайс-лист'!$E$3)</f>
        <v>3865.6000000000004</v>
      </c>
      <c r="G31" s="160">
        <v>0</v>
      </c>
      <c r="H31" s="158">
        <f t="shared" si="0"/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262</v>
      </c>
      <c r="Q31" s="237" t="s">
        <v>208</v>
      </c>
      <c r="R31" s="236" t="s">
        <v>242</v>
      </c>
      <c r="S31" s="136" t="s">
        <v>222</v>
      </c>
    </row>
    <row r="32" spans="2:19" ht="15.75" customHeight="1" outlineLevel="1">
      <c r="B32" s="225"/>
      <c r="C32" s="146" t="s">
        <v>463</v>
      </c>
      <c r="D32" s="252" t="s">
        <v>610</v>
      </c>
      <c r="E32" s="163">
        <v>2105</v>
      </c>
      <c r="F32" s="158">
        <f>E32*'Прайс-лист'!I3*(1-'Прайс-лист'!$E$3)</f>
        <v>53888</v>
      </c>
      <c r="G32" s="160">
        <v>0</v>
      </c>
      <c r="H32" s="159">
        <f t="shared" si="0"/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263</v>
      </c>
      <c r="Q32" s="237" t="s">
        <v>209</v>
      </c>
      <c r="R32" s="237"/>
      <c r="S32" s="136" t="s">
        <v>222</v>
      </c>
    </row>
    <row r="33" spans="2:19" ht="15.75" customHeight="1" outlineLevel="1">
      <c r="B33" s="225"/>
      <c r="C33" s="146" t="s">
        <v>419</v>
      </c>
      <c r="D33" s="252" t="s">
        <v>610</v>
      </c>
      <c r="E33" s="163">
        <v>2888</v>
      </c>
      <c r="F33" s="158">
        <f>E33*'Прайс-лист'!I3*(1-'Прайс-лист'!$E$3)</f>
        <v>73932.800000000003</v>
      </c>
      <c r="G33" s="160">
        <v>0</v>
      </c>
      <c r="H33" s="159">
        <f t="shared" si="0"/>
        <v>0</v>
      </c>
      <c r="J33" s="69" t="s">
        <v>205</v>
      </c>
      <c r="K33" s="258" t="s">
        <v>292</v>
      </c>
      <c r="L33" s="257" t="s">
        <v>222</v>
      </c>
      <c r="M33" s="257"/>
      <c r="N33" s="257"/>
      <c r="O33" s="237"/>
      <c r="P33" s="238" t="s">
        <v>264</v>
      </c>
      <c r="Q33" s="69" t="s">
        <v>279</v>
      </c>
      <c r="R33" s="237"/>
      <c r="S33" s="136" t="s">
        <v>222</v>
      </c>
    </row>
    <row r="34" spans="2:19" ht="15.75" customHeight="1" outlineLevel="1">
      <c r="B34" s="225">
        <v>2004</v>
      </c>
      <c r="C34" s="146" t="s">
        <v>372</v>
      </c>
      <c r="D34" s="252" t="s">
        <v>610</v>
      </c>
      <c r="E34" s="186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P34" s="238" t="s">
        <v>265</v>
      </c>
      <c r="Q34" s="136"/>
      <c r="R34" s="69"/>
    </row>
    <row r="35" spans="2:19" ht="15.75" customHeight="1" outlineLevel="1">
      <c r="B35" s="225">
        <v>3082</v>
      </c>
      <c r="C35" s="162" t="s">
        <v>373</v>
      </c>
      <c r="D35" s="252" t="s">
        <v>610</v>
      </c>
      <c r="E35" s="186">
        <v>126</v>
      </c>
      <c r="F35" s="158">
        <f>E35*'Прайс-лист'!I3*(1-'Прайс-лист'!$E$3)</f>
        <v>3225.6000000000004</v>
      </c>
      <c r="G35" s="160">
        <v>0</v>
      </c>
      <c r="H35" s="159">
        <f t="shared" si="0"/>
        <v>0</v>
      </c>
      <c r="K35" s="259" t="s">
        <v>294</v>
      </c>
      <c r="L35" s="69"/>
      <c r="M35" s="69"/>
      <c r="N35" s="69"/>
      <c r="O35" s="139"/>
      <c r="P35" s="238" t="s">
        <v>266</v>
      </c>
      <c r="Q35" s="136"/>
      <c r="R35" s="261"/>
    </row>
    <row r="36" spans="2:19" ht="15.75" customHeight="1" outlineLevel="1">
      <c r="B36" s="225">
        <v>3507</v>
      </c>
      <c r="C36" s="175" t="s">
        <v>374</v>
      </c>
      <c r="D36" s="250" t="s">
        <v>610</v>
      </c>
      <c r="E36" s="186">
        <v>403</v>
      </c>
      <c r="F36" s="158">
        <f>E36*'Прайс-лист'!I3*(1-'Прайс-лист'!$E$3)</f>
        <v>10316.800000000001</v>
      </c>
      <c r="G36" s="160">
        <v>0</v>
      </c>
      <c r="H36" s="159">
        <f t="shared" si="0"/>
        <v>0</v>
      </c>
      <c r="O36" s="139"/>
      <c r="P36" s="238" t="s">
        <v>267</v>
      </c>
      <c r="Q36" s="260"/>
      <c r="R36" s="261"/>
    </row>
    <row r="37" spans="2:19" ht="15.75" customHeight="1" outlineLevel="1">
      <c r="B37" s="223" t="s">
        <v>239</v>
      </c>
      <c r="C37" s="167" t="s">
        <v>420</v>
      </c>
      <c r="D37" s="250" t="s">
        <v>610</v>
      </c>
      <c r="E37" s="163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  <c r="P37" s="139"/>
      <c r="Q37" s="136"/>
      <c r="R37" s="136"/>
    </row>
    <row r="38" spans="2:19" ht="15.75" customHeight="1" outlineLevel="1">
      <c r="B38" s="223">
        <v>2143</v>
      </c>
      <c r="C38" s="162" t="s">
        <v>464</v>
      </c>
      <c r="D38" s="164"/>
      <c r="E38" s="163">
        <v>205</v>
      </c>
      <c r="F38" s="184">
        <f>E38*'Прайс-лист'!I3*(1-'Прайс-лист'!$E$3)</f>
        <v>5248</v>
      </c>
      <c r="G38" s="160">
        <v>0</v>
      </c>
      <c r="H38" s="159">
        <f t="shared" si="0"/>
        <v>0</v>
      </c>
      <c r="O38" s="241"/>
      <c r="P38" s="241"/>
      <c r="Q38" s="136"/>
      <c r="R38" s="136"/>
    </row>
    <row r="39" spans="2:19" ht="15.75" customHeight="1" outlineLevel="1">
      <c r="B39" s="225">
        <v>2561</v>
      </c>
      <c r="C39" s="175" t="s">
        <v>375</v>
      </c>
      <c r="D39" s="221"/>
      <c r="E39" s="163">
        <v>117</v>
      </c>
      <c r="F39" s="158">
        <f>E39*'Прайс-лист'!I3*(1-'Прайс-лист'!$E$3)</f>
        <v>2995.2000000000003</v>
      </c>
      <c r="G39" s="160">
        <v>0</v>
      </c>
      <c r="H39" s="159">
        <f t="shared" si="0"/>
        <v>0</v>
      </c>
      <c r="P39" s="262"/>
      <c r="Q39" s="262"/>
    </row>
    <row r="40" spans="2:19" ht="15.75" customHeight="1" outlineLevel="1">
      <c r="C40" s="249" t="s">
        <v>376</v>
      </c>
      <c r="D40" s="174"/>
      <c r="E40" s="174"/>
      <c r="F40" s="174"/>
      <c r="G40" s="174"/>
      <c r="H40" s="174"/>
      <c r="P40" s="263"/>
    </row>
    <row r="41" spans="2:19" ht="15.75" customHeight="1" outlineLevel="1">
      <c r="B41" s="223">
        <v>414601</v>
      </c>
      <c r="C41" s="246" t="s">
        <v>377</v>
      </c>
      <c r="D41" s="164"/>
      <c r="E41" s="166">
        <v>71</v>
      </c>
      <c r="F41" s="158">
        <f>E41*'Прайс-лист'!I3*(1-'Прайс-лист'!$E$3)</f>
        <v>1817.6000000000001</v>
      </c>
      <c r="G41" s="160">
        <v>0</v>
      </c>
      <c r="H41" s="159">
        <f>F41*G41</f>
        <v>0</v>
      </c>
      <c r="P41" s="263"/>
    </row>
    <row r="42" spans="2:19" ht="15.75" customHeight="1" outlineLevel="1">
      <c r="B42" s="223">
        <v>2529</v>
      </c>
      <c r="C42" s="246" t="s">
        <v>378</v>
      </c>
      <c r="D42" s="164"/>
      <c r="E42" s="166">
        <v>355</v>
      </c>
      <c r="F42" s="158">
        <f>E42*'Прайс-лист'!I3*(1-'Прайс-лист'!$E$3)</f>
        <v>9088</v>
      </c>
      <c r="G42" s="160">
        <v>0</v>
      </c>
      <c r="H42" s="159">
        <f>F42*G42</f>
        <v>0</v>
      </c>
      <c r="P42" s="263"/>
    </row>
    <row r="43" spans="2:19" ht="15.75" customHeight="1" outlineLevel="1">
      <c r="B43" s="223">
        <v>2515</v>
      </c>
      <c r="C43" s="246" t="s">
        <v>468</v>
      </c>
      <c r="D43" s="164"/>
      <c r="E43" s="187">
        <v>241</v>
      </c>
      <c r="F43" s="158">
        <f>E43*'Прайс-лист'!I3*(1-'Прайс-лист'!$E$3)</f>
        <v>6169.6</v>
      </c>
      <c r="G43" s="160">
        <v>0</v>
      </c>
      <c r="H43" s="159">
        <f>F43*G43</f>
        <v>0</v>
      </c>
    </row>
    <row r="44" spans="2:19" ht="15.75" customHeight="1" outlineLevel="1">
      <c r="B44" s="223">
        <v>2707</v>
      </c>
      <c r="C44" s="246" t="s">
        <v>469</v>
      </c>
      <c r="D44" s="164"/>
      <c r="E44" s="187">
        <v>577</v>
      </c>
      <c r="F44" s="158">
        <f>E44*'Прайс-лист'!I3*(1-'Прайс-лист'!$E$3)</f>
        <v>14771.2</v>
      </c>
      <c r="G44" s="160">
        <v>0</v>
      </c>
      <c r="H44" s="159">
        <f t="shared" ref="H44:H54" si="1">F44*G44</f>
        <v>0</v>
      </c>
    </row>
    <row r="45" spans="2:19" ht="15.75" customHeight="1" outlineLevel="1">
      <c r="B45" s="223">
        <v>2602</v>
      </c>
      <c r="C45" s="162" t="s">
        <v>470</v>
      </c>
      <c r="D45" s="164"/>
      <c r="E45" s="187">
        <v>810</v>
      </c>
      <c r="F45" s="158">
        <f>E45*'Прайс-лист'!I3*(1-'Прайс-лист'!$E$3)</f>
        <v>20736</v>
      </c>
      <c r="G45" s="160">
        <v>0</v>
      </c>
      <c r="H45" s="159">
        <f t="shared" si="1"/>
        <v>0</v>
      </c>
    </row>
    <row r="46" spans="2:19" ht="15.75" customHeight="1" outlineLevel="1">
      <c r="B46" s="223">
        <v>2601</v>
      </c>
      <c r="C46" s="246" t="s">
        <v>424</v>
      </c>
      <c r="D46" s="164"/>
      <c r="E46" s="187">
        <v>101</v>
      </c>
      <c r="F46" s="158">
        <f>E46*'Прайс-лист'!I3*(1-'Прайс-лист'!$E$3)</f>
        <v>2585.6000000000004</v>
      </c>
      <c r="G46" s="160">
        <v>0</v>
      </c>
      <c r="H46" s="159">
        <f>F46*G46</f>
        <v>0</v>
      </c>
    </row>
    <row r="47" spans="2:19" ht="15.75" customHeight="1" outlineLevel="1">
      <c r="B47" s="223">
        <v>2318</v>
      </c>
      <c r="C47" s="246" t="s">
        <v>427</v>
      </c>
      <c r="D47" s="164"/>
      <c r="E47" s="187">
        <v>247</v>
      </c>
      <c r="F47" s="158">
        <f>E47*'Прайс-лист'!I3*(1-'Прайс-лист'!$E$3)</f>
        <v>6323.2000000000007</v>
      </c>
      <c r="G47" s="160">
        <v>0</v>
      </c>
      <c r="H47" s="159">
        <f>F47*G47</f>
        <v>0</v>
      </c>
    </row>
    <row r="48" spans="2:19" ht="15.75" customHeight="1" outlineLevel="1">
      <c r="B48" s="225">
        <v>308301</v>
      </c>
      <c r="C48" s="246" t="s">
        <v>428</v>
      </c>
      <c r="D48" s="221"/>
      <c r="E48" s="186">
        <v>30</v>
      </c>
      <c r="F48" s="158">
        <f>E48*'Прайс-лист'!I3*(1-'Прайс-лист'!$E$3)</f>
        <v>768</v>
      </c>
      <c r="G48" s="225">
        <f>IF(G35*G47,1,0)</f>
        <v>0</v>
      </c>
      <c r="H48" s="159">
        <f t="shared" si="1"/>
        <v>0</v>
      </c>
    </row>
    <row r="49" spans="2:22" ht="15.75" customHeight="1" outlineLevel="1">
      <c r="B49" s="223">
        <v>2967</v>
      </c>
      <c r="C49" s="162" t="s">
        <v>394</v>
      </c>
      <c r="D49" s="164"/>
      <c r="E49" s="187">
        <v>143</v>
      </c>
      <c r="F49" s="158">
        <f>E49*'Прайс-лист'!I3*(1-'Прайс-лист'!$E$3)</f>
        <v>3660.8</v>
      </c>
      <c r="G49" s="160">
        <v>0</v>
      </c>
      <c r="H49" s="159">
        <f t="shared" si="1"/>
        <v>0</v>
      </c>
    </row>
    <row r="50" spans="2:22" ht="15.75" customHeight="1" outlineLevel="1">
      <c r="B50" s="223">
        <v>2968</v>
      </c>
      <c r="C50" s="162" t="s">
        <v>434</v>
      </c>
      <c r="D50" s="164"/>
      <c r="E50" s="187">
        <v>177</v>
      </c>
      <c r="F50" s="158">
        <f>E50*'Прайс-лист'!I3*(1-'Прайс-лист'!$E$3)</f>
        <v>4531.2</v>
      </c>
      <c r="G50" s="160">
        <v>0</v>
      </c>
      <c r="H50" s="159">
        <f t="shared" si="1"/>
        <v>0</v>
      </c>
    </row>
    <row r="51" spans="2:22" ht="15.75" customHeight="1" outlineLevel="1">
      <c r="B51" s="223">
        <v>7004</v>
      </c>
      <c r="C51" s="162" t="s">
        <v>395</v>
      </c>
      <c r="D51" s="164"/>
      <c r="E51" s="187">
        <v>417</v>
      </c>
      <c r="F51" s="158">
        <f>E51*'Прайс-лист'!I3*(1-'Прайс-лист'!$E$3)</f>
        <v>10675.2</v>
      </c>
      <c r="G51" s="160">
        <v>0</v>
      </c>
      <c r="H51" s="159">
        <f t="shared" si="1"/>
        <v>0</v>
      </c>
    </row>
    <row r="52" spans="2:22" ht="15.75" customHeight="1" outlineLevel="1">
      <c r="B52" s="223">
        <v>7005</v>
      </c>
      <c r="C52" s="162" t="s">
        <v>471</v>
      </c>
      <c r="D52" s="164"/>
      <c r="E52" s="187">
        <v>99</v>
      </c>
      <c r="F52" s="158">
        <f>E52*'Прайс-лист'!I3*(1-'Прайс-лист'!$E$3)</f>
        <v>2534.4</v>
      </c>
      <c r="G52" s="160">
        <v>0</v>
      </c>
      <c r="H52" s="159">
        <f t="shared" si="1"/>
        <v>0</v>
      </c>
    </row>
    <row r="53" spans="2:22" ht="15.75" customHeight="1" outlineLevel="1">
      <c r="B53" s="223">
        <v>2391</v>
      </c>
      <c r="C53" s="162" t="s">
        <v>472</v>
      </c>
      <c r="D53" s="164"/>
      <c r="E53" s="187">
        <v>530</v>
      </c>
      <c r="F53" s="158">
        <f>E53*'Прайс-лист'!I3*(1-'Прайс-лист'!$E$3)</f>
        <v>13568</v>
      </c>
      <c r="G53" s="160">
        <v>0</v>
      </c>
      <c r="H53" s="159">
        <f t="shared" si="1"/>
        <v>0</v>
      </c>
    </row>
    <row r="54" spans="2:22" ht="15.75" customHeight="1" outlineLevel="1">
      <c r="B54" s="223">
        <v>2396</v>
      </c>
      <c r="C54" s="162" t="s">
        <v>473</v>
      </c>
      <c r="D54" s="164"/>
      <c r="E54" s="187">
        <v>710</v>
      </c>
      <c r="F54" s="158">
        <f>E54*'Прайс-лист'!I3*(1-'Прайс-лист'!$E$3)</f>
        <v>18176</v>
      </c>
      <c r="G54" s="160">
        <v>0</v>
      </c>
      <c r="H54" s="159">
        <f t="shared" si="1"/>
        <v>0</v>
      </c>
    </row>
    <row r="55" spans="2:22" ht="15.75" customHeight="1">
      <c r="B55" s="3"/>
      <c r="C55" s="229"/>
      <c r="D55" s="229"/>
      <c r="E55" s="73"/>
      <c r="F55" s="1"/>
      <c r="G55" s="15" t="s">
        <v>417</v>
      </c>
      <c r="H55" s="72">
        <f>SUM(H25:H54)</f>
        <v>217830.40000000002</v>
      </c>
    </row>
    <row r="59" spans="2:22" ht="15.75" customHeight="1">
      <c r="V59" s="136" t="s">
        <v>222</v>
      </c>
    </row>
  </sheetData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S2:T2"/>
    <mergeCell ref="B3:H3"/>
    <mergeCell ref="F20:H20"/>
    <mergeCell ref="F21:H21"/>
    <mergeCell ref="F22:H22"/>
    <mergeCell ref="F19:H19"/>
    <mergeCell ref="B2:H2"/>
  </mergeCells>
  <dataValidations count="10">
    <dataValidation type="list" allowBlank="1" showInputMessage="1" showErrorMessage="1" sqref="D43">
      <formula1>#REF!</formula1>
    </dataValidation>
    <dataValidation type="list" allowBlank="1" showInputMessage="1" showErrorMessage="1" sqref="D35">
      <formula1>$P$29:$P$36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T54"/>
  <sheetViews>
    <sheetView showGridLines="0" zoomScaleNormal="100" workbookViewId="0">
      <pane ySplit="2" topLeftCell="A3" activePane="bottomLeft" state="frozen"/>
      <selection pane="bottomLeft" activeCell="C50" sqref="C50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8" width="15.7109375" style="136" hidden="1" customWidth="1" outlineLevel="1"/>
    <col min="19" max="19" width="9.140625" style="136" collapsed="1"/>
    <col min="20" max="16384" width="9.140625" style="136"/>
  </cols>
  <sheetData>
    <row r="2" spans="2:20" ht="15.75" customHeight="1">
      <c r="B2" s="339" t="s">
        <v>98</v>
      </c>
      <c r="C2" s="339"/>
      <c r="D2" s="339"/>
      <c r="E2" s="339"/>
      <c r="F2" s="339"/>
      <c r="G2" s="339"/>
      <c r="H2" s="339"/>
      <c r="S2" s="338" t="s">
        <v>268</v>
      </c>
      <c r="T2" s="338"/>
    </row>
    <row r="3" spans="2:20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20" ht="15.75" hidden="1" customHeight="1" outlineLevel="1">
      <c r="B4" s="145"/>
      <c r="C4" s="146" t="s">
        <v>348</v>
      </c>
      <c r="D4" s="146"/>
      <c r="E4" s="147"/>
      <c r="F4" s="337">
        <v>360</v>
      </c>
      <c r="G4" s="337"/>
      <c r="H4" s="337"/>
    </row>
    <row r="5" spans="2:20" ht="15.75" hidden="1" customHeight="1" outlineLevel="1">
      <c r="B5" s="145"/>
      <c r="C5" s="146" t="s">
        <v>349</v>
      </c>
      <c r="D5" s="146"/>
      <c r="E5" s="147"/>
      <c r="F5" s="337">
        <v>270</v>
      </c>
      <c r="G5" s="337"/>
      <c r="H5" s="337"/>
    </row>
    <row r="6" spans="2:20" ht="15.75" hidden="1" customHeight="1" outlineLevel="1">
      <c r="B6" s="145"/>
      <c r="C6" s="146" t="s">
        <v>6</v>
      </c>
      <c r="D6" s="146"/>
      <c r="E6" s="147"/>
      <c r="F6" s="337">
        <v>186</v>
      </c>
      <c r="G6" s="337"/>
      <c r="H6" s="337"/>
    </row>
    <row r="7" spans="2:20" ht="15.75" hidden="1" customHeight="1" outlineLevel="1">
      <c r="B7" s="145"/>
      <c r="C7" s="146" t="s">
        <v>350</v>
      </c>
      <c r="D7" s="146"/>
      <c r="E7" s="147"/>
      <c r="F7" s="337">
        <v>88</v>
      </c>
      <c r="G7" s="337"/>
      <c r="H7" s="337"/>
    </row>
    <row r="8" spans="2:20" ht="15.75" hidden="1" customHeight="1" outlineLevel="1">
      <c r="B8" s="145"/>
      <c r="C8" s="146" t="s">
        <v>351</v>
      </c>
      <c r="D8" s="146"/>
      <c r="E8" s="147"/>
      <c r="F8" s="337">
        <v>46</v>
      </c>
      <c r="G8" s="337"/>
      <c r="H8" s="337"/>
    </row>
    <row r="9" spans="2:20" ht="15.75" hidden="1" customHeight="1" outlineLevel="1">
      <c r="B9" s="145"/>
      <c r="C9" s="146" t="s">
        <v>352</v>
      </c>
      <c r="D9" s="146"/>
      <c r="E9" s="147"/>
      <c r="F9" s="337">
        <v>170</v>
      </c>
      <c r="G9" s="337"/>
      <c r="H9" s="337"/>
    </row>
    <row r="10" spans="2:20" ht="15.75" hidden="1" customHeight="1" outlineLevel="1">
      <c r="B10" s="145"/>
      <c r="C10" s="146" t="s">
        <v>353</v>
      </c>
      <c r="D10" s="146"/>
      <c r="E10" s="147"/>
      <c r="F10" s="337">
        <v>650</v>
      </c>
      <c r="G10" s="337"/>
      <c r="H10" s="337"/>
    </row>
    <row r="11" spans="2:20" ht="15.75" hidden="1" customHeight="1" outlineLevel="1">
      <c r="B11" s="145"/>
      <c r="C11" s="146" t="s">
        <v>354</v>
      </c>
      <c r="D11" s="146"/>
      <c r="E11" s="147"/>
      <c r="F11" s="337">
        <v>5</v>
      </c>
      <c r="G11" s="337"/>
      <c r="H11" s="337"/>
    </row>
    <row r="12" spans="2:20" ht="15.75" hidden="1" customHeight="1" outlineLevel="1">
      <c r="B12" s="145"/>
      <c r="C12" s="146" t="s">
        <v>355</v>
      </c>
      <c r="D12" s="146"/>
      <c r="E12" s="147"/>
      <c r="F12" s="337">
        <v>3</v>
      </c>
      <c r="G12" s="337"/>
      <c r="H12" s="337"/>
    </row>
    <row r="13" spans="2:20" ht="15.75" hidden="1" customHeight="1" outlineLevel="1">
      <c r="B13" s="145"/>
      <c r="C13" s="146" t="s">
        <v>401</v>
      </c>
      <c r="D13" s="146"/>
      <c r="E13" s="147"/>
      <c r="F13" s="337">
        <v>25</v>
      </c>
      <c r="G13" s="337"/>
      <c r="H13" s="337"/>
    </row>
    <row r="14" spans="2:20" ht="15.75" hidden="1" customHeight="1" outlineLevel="1">
      <c r="B14" s="145"/>
      <c r="C14" s="146" t="s">
        <v>357</v>
      </c>
      <c r="D14" s="146"/>
      <c r="E14" s="147"/>
      <c r="F14" s="337">
        <v>40</v>
      </c>
      <c r="G14" s="337"/>
      <c r="H14" s="337"/>
    </row>
    <row r="15" spans="2:20" ht="15.75" hidden="1" customHeight="1" outlineLevel="1">
      <c r="B15" s="145"/>
      <c r="C15" s="146" t="s">
        <v>358</v>
      </c>
      <c r="D15" s="146"/>
      <c r="E15" s="147"/>
      <c r="F15" s="337">
        <v>95</v>
      </c>
      <c r="G15" s="337"/>
      <c r="H15" s="337"/>
    </row>
    <row r="16" spans="2:20" ht="15.75" hidden="1" customHeight="1" outlineLevel="1">
      <c r="B16" s="145"/>
      <c r="C16" s="146" t="s">
        <v>359</v>
      </c>
      <c r="D16" s="146"/>
      <c r="E16" s="147"/>
      <c r="F16" s="337">
        <v>508</v>
      </c>
      <c r="G16" s="337"/>
      <c r="H16" s="337"/>
    </row>
    <row r="17" spans="2:18" ht="15.75" hidden="1" customHeight="1" outlineLevel="1">
      <c r="B17" s="145"/>
      <c r="C17" s="146" t="s">
        <v>360</v>
      </c>
      <c r="D17" s="146"/>
      <c r="E17" s="147"/>
      <c r="F17" s="337" t="s">
        <v>7</v>
      </c>
      <c r="G17" s="337"/>
      <c r="H17" s="337"/>
    </row>
    <row r="18" spans="2:18" ht="15.75" hidden="1" customHeight="1" outlineLevel="1">
      <c r="B18" s="145"/>
      <c r="C18" s="146" t="s">
        <v>8</v>
      </c>
      <c r="D18" s="146"/>
      <c r="E18" s="147"/>
      <c r="F18" s="337" t="s">
        <v>9</v>
      </c>
      <c r="G18" s="337"/>
      <c r="H18" s="337"/>
    </row>
    <row r="19" spans="2:18" ht="15.75" hidden="1" customHeight="1" outlineLevel="1">
      <c r="B19" s="145"/>
      <c r="C19" s="146" t="s">
        <v>361</v>
      </c>
      <c r="D19" s="146"/>
      <c r="E19" s="147"/>
      <c r="F19" s="337" t="s">
        <v>18</v>
      </c>
      <c r="G19" s="337"/>
      <c r="H19" s="337"/>
    </row>
    <row r="20" spans="2:18" ht="15.75" hidden="1" customHeight="1" outlineLevel="1">
      <c r="B20" s="145"/>
      <c r="C20" s="146" t="s">
        <v>362</v>
      </c>
      <c r="D20" s="146"/>
      <c r="E20" s="147"/>
      <c r="F20" s="337" t="s">
        <v>91</v>
      </c>
      <c r="G20" s="337"/>
      <c r="H20" s="337"/>
    </row>
    <row r="21" spans="2:18" ht="15.75" hidden="1" customHeight="1" outlineLevel="1">
      <c r="B21" s="145"/>
      <c r="C21" s="146" t="s">
        <v>363</v>
      </c>
      <c r="D21" s="146"/>
      <c r="E21" s="147"/>
      <c r="F21" s="337" t="s">
        <v>92</v>
      </c>
      <c r="G21" s="337"/>
      <c r="H21" s="337"/>
    </row>
    <row r="22" spans="2:18" ht="15.75" hidden="1" customHeight="1" outlineLevel="1">
      <c r="B22" s="145"/>
      <c r="C22" s="146" t="s">
        <v>365</v>
      </c>
      <c r="D22" s="146"/>
      <c r="E22" s="147"/>
      <c r="F22" s="337">
        <v>235</v>
      </c>
      <c r="G22" s="337"/>
      <c r="H22" s="337"/>
    </row>
    <row r="23" spans="2:18" ht="15.75" customHeight="1" collapsed="1">
      <c r="B23" s="45"/>
      <c r="C23" s="48"/>
      <c r="D23" s="48"/>
      <c r="E23" s="75"/>
      <c r="F23" s="48"/>
      <c r="G23" s="48"/>
      <c r="H23" s="47"/>
    </row>
    <row r="24" spans="2:18" ht="15.75" customHeight="1" outlineLevel="1">
      <c r="B24" s="242" t="s">
        <v>13</v>
      </c>
      <c r="C24" s="243" t="s">
        <v>413</v>
      </c>
      <c r="D24" s="243"/>
      <c r="E24" s="243" t="s">
        <v>415</v>
      </c>
      <c r="F24" s="243" t="s">
        <v>415</v>
      </c>
      <c r="G24" s="243" t="s">
        <v>414</v>
      </c>
      <c r="H24" s="244" t="s">
        <v>416</v>
      </c>
    </row>
    <row r="25" spans="2:18" ht="15.75" customHeight="1" outlineLevel="1">
      <c r="B25" s="228">
        <v>1092</v>
      </c>
      <c r="C25" s="221" t="s">
        <v>72</v>
      </c>
      <c r="D25" s="221"/>
      <c r="E25" s="157">
        <v>6506</v>
      </c>
      <c r="F25" s="158">
        <f>E25*'Прайс-лист'!I3*(1-'Прайс-лист'!$E$3)</f>
        <v>166553.60000000001</v>
      </c>
      <c r="G25" s="228"/>
      <c r="H25" s="159">
        <f>F25</f>
        <v>166553.60000000001</v>
      </c>
    </row>
    <row r="26" spans="2:18" ht="15.75" hidden="1" customHeight="1" outlineLevel="2">
      <c r="B26" s="169"/>
      <c r="C26" s="142" t="s">
        <v>581</v>
      </c>
      <c r="D26" s="15"/>
      <c r="E26" s="15"/>
      <c r="F26" s="15"/>
      <c r="G26" s="15"/>
      <c r="H26" s="15"/>
    </row>
    <row r="27" spans="2:18" ht="316.5" hidden="1" customHeight="1" outlineLevel="2">
      <c r="B27" s="161"/>
      <c r="C27" s="341" t="s">
        <v>549</v>
      </c>
      <c r="D27" s="341"/>
      <c r="E27" s="341"/>
      <c r="F27" s="341"/>
      <c r="G27" s="341"/>
      <c r="H27" s="341"/>
    </row>
    <row r="28" spans="2:18" ht="15.75" customHeight="1" outlineLevel="1" collapsed="1">
      <c r="C28" s="248" t="s">
        <v>368</v>
      </c>
      <c r="D28" s="15"/>
      <c r="E28" s="15"/>
      <c r="F28" s="15"/>
      <c r="G28" s="15"/>
      <c r="H28" s="15"/>
    </row>
    <row r="29" spans="2:18" ht="15.75" customHeight="1" outlineLevel="1">
      <c r="B29" s="225">
        <v>2479</v>
      </c>
      <c r="C29" s="162" t="s">
        <v>369</v>
      </c>
      <c r="D29" s="253" t="s">
        <v>610</v>
      </c>
      <c r="E29" s="186">
        <v>287</v>
      </c>
      <c r="F29" s="158">
        <f>E29*'Прайс-лист'!I3*(1-'Прайс-лист'!$E$3)</f>
        <v>7347.2000000000007</v>
      </c>
      <c r="G29" s="160">
        <v>0</v>
      </c>
      <c r="H29" s="159">
        <f t="shared" ref="H29:H39" si="0">F29*G29</f>
        <v>0</v>
      </c>
      <c r="J29" s="236" t="s">
        <v>610</v>
      </c>
      <c r="K29" s="236" t="s">
        <v>610</v>
      </c>
      <c r="L29" s="236" t="s">
        <v>610</v>
      </c>
      <c r="M29" s="236" t="s">
        <v>610</v>
      </c>
      <c r="N29" s="236" t="s">
        <v>610</v>
      </c>
      <c r="O29" s="236" t="s">
        <v>610</v>
      </c>
      <c r="P29" s="236" t="s">
        <v>610</v>
      </c>
      <c r="Q29" s="236" t="s">
        <v>610</v>
      </c>
      <c r="R29" s="236" t="s">
        <v>610</v>
      </c>
    </row>
    <row r="30" spans="2:18" ht="15.75" customHeight="1" outlineLevel="1">
      <c r="B30" s="176"/>
      <c r="C30" s="146" t="s">
        <v>461</v>
      </c>
      <c r="D30" s="252" t="s">
        <v>610</v>
      </c>
      <c r="E30" s="186">
        <v>23</v>
      </c>
      <c r="F30" s="158">
        <f>E30*'Прайс-лист'!I3*(1-'Прайс-лист'!$E$3)</f>
        <v>588.80000000000007</v>
      </c>
      <c r="G30" s="160">
        <v>0</v>
      </c>
      <c r="H30" s="159">
        <f t="shared" si="0"/>
        <v>0</v>
      </c>
      <c r="J30" s="237" t="s">
        <v>204</v>
      </c>
      <c r="K30" s="69" t="s">
        <v>293</v>
      </c>
      <c r="L30" s="236" t="s">
        <v>206</v>
      </c>
      <c r="M30" s="69" t="s">
        <v>347</v>
      </c>
      <c r="N30" s="69" t="s">
        <v>285</v>
      </c>
      <c r="O30" s="238" t="s">
        <v>259</v>
      </c>
      <c r="P30" s="238" t="s">
        <v>263</v>
      </c>
      <c r="Q30" s="237" t="s">
        <v>207</v>
      </c>
      <c r="R30" s="69" t="s">
        <v>243</v>
      </c>
    </row>
    <row r="31" spans="2:18" ht="15.75" customHeight="1" outlineLevel="1">
      <c r="B31" s="225">
        <v>2121</v>
      </c>
      <c r="C31" s="146" t="s">
        <v>462</v>
      </c>
      <c r="D31" s="252" t="s">
        <v>610</v>
      </c>
      <c r="E31" s="186">
        <v>126</v>
      </c>
      <c r="F31" s="158">
        <f>E31*'Прайс-лист'!I3*(1-'Прайс-лист'!$E$3)</f>
        <v>3225.6000000000004</v>
      </c>
      <c r="G31" s="160">
        <v>0</v>
      </c>
      <c r="H31" s="158">
        <f t="shared" si="0"/>
        <v>0</v>
      </c>
      <c r="J31" s="237" t="s">
        <v>230</v>
      </c>
      <c r="K31" s="236" t="s">
        <v>290</v>
      </c>
      <c r="L31" s="237" t="s">
        <v>204</v>
      </c>
      <c r="M31" s="237" t="s">
        <v>283</v>
      </c>
      <c r="N31" s="237" t="s">
        <v>286</v>
      </c>
      <c r="O31" s="238" t="s">
        <v>260</v>
      </c>
      <c r="P31" s="238" t="s">
        <v>264</v>
      </c>
      <c r="Q31" s="237" t="s">
        <v>208</v>
      </c>
      <c r="R31" s="236" t="s">
        <v>242</v>
      </c>
    </row>
    <row r="32" spans="2:18" ht="15.75" customHeight="1" outlineLevel="1">
      <c r="B32" s="225"/>
      <c r="C32" s="146" t="s">
        <v>463</v>
      </c>
      <c r="D32" s="252" t="s">
        <v>610</v>
      </c>
      <c r="E32" s="186">
        <v>1504</v>
      </c>
      <c r="F32" s="158">
        <f>E32*'Прайс-лист'!I3*(1-'Прайс-лист'!$E$3)</f>
        <v>38502.400000000001</v>
      </c>
      <c r="G32" s="160">
        <v>0</v>
      </c>
      <c r="H32" s="159">
        <f t="shared" si="0"/>
        <v>0</v>
      </c>
      <c r="J32" s="237" t="s">
        <v>229</v>
      </c>
      <c r="K32" s="257" t="s">
        <v>291</v>
      </c>
      <c r="L32" s="258"/>
      <c r="M32" s="237" t="s">
        <v>284</v>
      </c>
      <c r="N32" s="237" t="s">
        <v>287</v>
      </c>
      <c r="O32" s="240"/>
      <c r="P32" s="238" t="s">
        <v>265</v>
      </c>
      <c r="Q32" s="237" t="s">
        <v>209</v>
      </c>
      <c r="R32" s="237"/>
    </row>
    <row r="33" spans="2:18" ht="15.75" customHeight="1" outlineLevel="1">
      <c r="B33" s="225"/>
      <c r="C33" s="146" t="s">
        <v>419</v>
      </c>
      <c r="D33" s="252" t="s">
        <v>610</v>
      </c>
      <c r="E33" s="186">
        <v>2208</v>
      </c>
      <c r="F33" s="158">
        <f>E33*'Прайс-лист'!I3*(1-'Прайс-лист'!$E$3)</f>
        <v>56524.800000000003</v>
      </c>
      <c r="G33" s="160">
        <v>0</v>
      </c>
      <c r="H33" s="159">
        <f t="shared" ref="H33" si="1">F33*G33</f>
        <v>0</v>
      </c>
      <c r="J33" s="69" t="s">
        <v>205</v>
      </c>
      <c r="K33" s="258" t="s">
        <v>292</v>
      </c>
      <c r="L33" s="257"/>
      <c r="M33" s="257"/>
      <c r="N33" s="257"/>
      <c r="O33" s="237"/>
      <c r="P33" s="238" t="s">
        <v>266</v>
      </c>
      <c r="Q33" s="69" t="s">
        <v>279</v>
      </c>
      <c r="R33" s="237"/>
    </row>
    <row r="34" spans="2:18" ht="15.75" customHeight="1" outlineLevel="1">
      <c r="B34" s="225">
        <v>2004</v>
      </c>
      <c r="C34" s="146" t="s">
        <v>372</v>
      </c>
      <c r="D34" s="252" t="s">
        <v>610</v>
      </c>
      <c r="E34" s="186">
        <v>0</v>
      </c>
      <c r="F34" s="158">
        <f>E34*'Прайс-лист'!I3*(1-'Прайс-лист'!$E$3)</f>
        <v>0</v>
      </c>
      <c r="G34" s="160">
        <v>0</v>
      </c>
      <c r="H34" s="159">
        <f t="shared" si="0"/>
        <v>0</v>
      </c>
      <c r="J34" s="69" t="s">
        <v>206</v>
      </c>
      <c r="K34" s="259" t="s">
        <v>211</v>
      </c>
      <c r="L34" s="257"/>
      <c r="M34" s="257"/>
      <c r="N34" s="257"/>
      <c r="P34" s="238" t="s">
        <v>267</v>
      </c>
      <c r="R34" s="69"/>
    </row>
    <row r="35" spans="2:18" ht="15.75" customHeight="1" outlineLevel="1">
      <c r="B35" s="225">
        <v>3063</v>
      </c>
      <c r="C35" s="162" t="s">
        <v>373</v>
      </c>
      <c r="D35" s="252" t="s">
        <v>610</v>
      </c>
      <c r="E35" s="186">
        <v>94</v>
      </c>
      <c r="F35" s="158">
        <f>E35*'Прайс-лист'!I3*(1-'Прайс-лист'!$E$3)</f>
        <v>2406.4</v>
      </c>
      <c r="G35" s="160">
        <v>0</v>
      </c>
      <c r="H35" s="159">
        <f t="shared" si="0"/>
        <v>0</v>
      </c>
      <c r="K35" s="259" t="s">
        <v>294</v>
      </c>
      <c r="L35" s="69"/>
      <c r="M35" s="69"/>
      <c r="N35" s="69"/>
      <c r="O35" s="139"/>
      <c r="P35" s="139"/>
      <c r="R35" s="261"/>
    </row>
    <row r="36" spans="2:18" ht="15.75" customHeight="1" outlineLevel="1">
      <c r="B36" s="225">
        <v>3501</v>
      </c>
      <c r="C36" s="175" t="s">
        <v>374</v>
      </c>
      <c r="D36" s="253" t="s">
        <v>610</v>
      </c>
      <c r="E36" s="186">
        <v>336</v>
      </c>
      <c r="F36" s="158">
        <f>E36*'Прайс-лист'!I3*(1-'Прайс-лист'!$E$3)</f>
        <v>8601.6</v>
      </c>
      <c r="G36" s="160">
        <v>0</v>
      </c>
      <c r="H36" s="159">
        <f t="shared" si="0"/>
        <v>0</v>
      </c>
      <c r="O36" s="139"/>
      <c r="Q36" s="260"/>
      <c r="R36" s="261"/>
    </row>
    <row r="37" spans="2:18" ht="15.75" customHeight="1" outlineLevel="1">
      <c r="B37" s="223" t="s">
        <v>239</v>
      </c>
      <c r="C37" s="167" t="s">
        <v>420</v>
      </c>
      <c r="D37" s="253" t="s">
        <v>610</v>
      </c>
      <c r="E37" s="163">
        <v>0</v>
      </c>
      <c r="F37" s="158">
        <f>E37*'Прайс-лист'!I3*(1-'Прайс-лист'!$E$3)</f>
        <v>0</v>
      </c>
      <c r="G37" s="160">
        <v>0</v>
      </c>
      <c r="H37" s="159">
        <f t="shared" si="0"/>
        <v>0</v>
      </c>
    </row>
    <row r="38" spans="2:18" ht="15.75" customHeight="1" outlineLevel="1">
      <c r="B38" s="225">
        <v>2560</v>
      </c>
      <c r="C38" s="162" t="s">
        <v>375</v>
      </c>
      <c r="D38" s="146"/>
      <c r="E38" s="163">
        <v>58</v>
      </c>
      <c r="F38" s="158">
        <f>E38*'Прайс-лист'!I3*(1-'Прайс-лист'!$E$3)</f>
        <v>1484.8000000000002</v>
      </c>
      <c r="G38" s="160">
        <v>0</v>
      </c>
      <c r="H38" s="159">
        <f t="shared" si="0"/>
        <v>0</v>
      </c>
      <c r="O38" s="241"/>
    </row>
    <row r="39" spans="2:18" ht="15.75" customHeight="1" outlineLevel="1">
      <c r="B39" s="223">
        <v>2130</v>
      </c>
      <c r="C39" s="175" t="s">
        <v>474</v>
      </c>
      <c r="D39" s="162"/>
      <c r="E39" s="187">
        <v>242</v>
      </c>
      <c r="F39" s="158">
        <f>E39*'Прайс-лист'!I3*(1-'Прайс-лист'!$E$3)</f>
        <v>6195.2000000000007</v>
      </c>
      <c r="G39" s="160">
        <v>0</v>
      </c>
      <c r="H39" s="159">
        <f t="shared" si="0"/>
        <v>0</v>
      </c>
      <c r="Q39" s="50"/>
      <c r="R39" s="50"/>
    </row>
    <row r="40" spans="2:18" ht="15.75" customHeight="1" outlineLevel="1">
      <c r="C40" s="249" t="s">
        <v>376</v>
      </c>
      <c r="D40" s="174"/>
      <c r="E40" s="174"/>
      <c r="F40" s="174"/>
      <c r="G40" s="174"/>
      <c r="H40" s="174"/>
      <c r="P40" s="263"/>
      <c r="Q40" s="262"/>
      <c r="R40" s="262"/>
    </row>
    <row r="41" spans="2:18" ht="15.75" customHeight="1" outlineLevel="1">
      <c r="B41" s="227">
        <v>4146</v>
      </c>
      <c r="C41" s="162" t="s">
        <v>475</v>
      </c>
      <c r="D41" s="164"/>
      <c r="E41" s="187">
        <v>36</v>
      </c>
      <c r="F41" s="158">
        <f>E41*'Прайс-лист'!I3*(1-'Прайс-лист'!$E$3)</f>
        <v>921.6</v>
      </c>
      <c r="G41" s="160">
        <v>0</v>
      </c>
      <c r="H41" s="159">
        <f t="shared" ref="H41:H53" si="2">F41*G41</f>
        <v>0</v>
      </c>
      <c r="Q41" s="262"/>
      <c r="R41" s="262"/>
    </row>
    <row r="42" spans="2:18" ht="15.75" customHeight="1" outlineLevel="1">
      <c r="B42" s="227">
        <v>2704</v>
      </c>
      <c r="C42" s="246" t="s">
        <v>476</v>
      </c>
      <c r="D42" s="164"/>
      <c r="E42" s="187">
        <v>528</v>
      </c>
      <c r="F42" s="158">
        <f>E42*'Прайс-лист'!I3*(1-'Прайс-лист'!$E$3)</f>
        <v>13516.800000000001</v>
      </c>
      <c r="G42" s="160">
        <v>0</v>
      </c>
      <c r="H42" s="159">
        <f t="shared" si="2"/>
        <v>0</v>
      </c>
      <c r="Q42" s="262"/>
    </row>
    <row r="43" spans="2:18" ht="15.75" customHeight="1" outlineLevel="1">
      <c r="B43" s="227">
        <v>2605</v>
      </c>
      <c r="C43" s="162" t="s">
        <v>477</v>
      </c>
      <c r="D43" s="164"/>
      <c r="E43" s="187">
        <v>521</v>
      </c>
      <c r="F43" s="158">
        <f>E43*'Прайс-лист'!I3*(1-'Прайс-лист'!$E$3)</f>
        <v>13337.6</v>
      </c>
      <c r="G43" s="160">
        <v>0</v>
      </c>
      <c r="H43" s="159">
        <f t="shared" si="2"/>
        <v>0</v>
      </c>
      <c r="Q43" s="262"/>
    </row>
    <row r="44" spans="2:18" ht="15.75" customHeight="1" outlineLevel="1">
      <c r="B44" s="227">
        <v>2601</v>
      </c>
      <c r="C44" s="246" t="s">
        <v>424</v>
      </c>
      <c r="D44" s="164"/>
      <c r="E44" s="187">
        <v>101</v>
      </c>
      <c r="F44" s="158">
        <f>E44*'Прайс-лист'!I3*(1-'Прайс-лист'!$E$3)</f>
        <v>2585.6000000000004</v>
      </c>
      <c r="G44" s="160">
        <v>0</v>
      </c>
      <c r="H44" s="159">
        <f>F44*G44</f>
        <v>0</v>
      </c>
    </row>
    <row r="45" spans="2:18" ht="15.75" customHeight="1" outlineLevel="1">
      <c r="B45" s="227">
        <v>2310</v>
      </c>
      <c r="C45" s="162" t="s">
        <v>478</v>
      </c>
      <c r="D45" s="164"/>
      <c r="E45" s="187">
        <v>215</v>
      </c>
      <c r="F45" s="158">
        <f>E45*'Прайс-лист'!I3*(1-'Прайс-лист'!$E$3)</f>
        <v>5504</v>
      </c>
      <c r="G45" s="160">
        <v>0</v>
      </c>
      <c r="H45" s="159">
        <f t="shared" si="2"/>
        <v>0</v>
      </c>
    </row>
    <row r="46" spans="2:18" ht="15.75" customHeight="1" outlineLevel="1">
      <c r="B46" s="227">
        <v>2919</v>
      </c>
      <c r="C46" s="162" t="s">
        <v>394</v>
      </c>
      <c r="D46" s="164"/>
      <c r="E46" s="187">
        <v>124</v>
      </c>
      <c r="F46" s="158">
        <f>E46*'Прайс-лист'!I3*(1-'Прайс-лист'!$E$3)</f>
        <v>3174.4</v>
      </c>
      <c r="G46" s="160">
        <v>0</v>
      </c>
      <c r="H46" s="159">
        <f t="shared" si="2"/>
        <v>0</v>
      </c>
    </row>
    <row r="47" spans="2:18" ht="15.75" customHeight="1" outlineLevel="1">
      <c r="B47" s="227">
        <v>2920</v>
      </c>
      <c r="C47" s="162" t="s">
        <v>434</v>
      </c>
      <c r="D47" s="164"/>
      <c r="E47" s="187">
        <v>154</v>
      </c>
      <c r="F47" s="158">
        <f>E47*'Прайс-лист'!I3*(1-'Прайс-лист'!$E$3)</f>
        <v>3942.4</v>
      </c>
      <c r="G47" s="160">
        <v>0</v>
      </c>
      <c r="H47" s="159">
        <f t="shared" si="2"/>
        <v>0</v>
      </c>
    </row>
    <row r="48" spans="2:18" ht="15.75" customHeight="1" outlineLevel="1">
      <c r="B48" s="227">
        <v>2824</v>
      </c>
      <c r="C48" s="162" t="s">
        <v>479</v>
      </c>
      <c r="D48" s="164"/>
      <c r="E48" s="187">
        <v>338</v>
      </c>
      <c r="F48" s="158">
        <f>E48*'Прайс-лист'!I3*(1-'Прайс-лист'!$E$3)</f>
        <v>8652.8000000000011</v>
      </c>
      <c r="G48" s="160">
        <v>0</v>
      </c>
      <c r="H48" s="159">
        <f t="shared" si="2"/>
        <v>0</v>
      </c>
    </row>
    <row r="49" spans="2:8" ht="15.75" customHeight="1" outlineLevel="1">
      <c r="B49" s="227">
        <v>2825</v>
      </c>
      <c r="C49" s="162" t="s">
        <v>480</v>
      </c>
      <c r="D49" s="164"/>
      <c r="E49" s="187">
        <v>383</v>
      </c>
      <c r="F49" s="158">
        <f>E49*'Прайс-лист'!I3*(1-'Прайс-лист'!$E$3)</f>
        <v>9804.8000000000011</v>
      </c>
      <c r="G49" s="160">
        <v>0</v>
      </c>
      <c r="H49" s="159">
        <f t="shared" si="2"/>
        <v>0</v>
      </c>
    </row>
    <row r="50" spans="2:8" ht="15.75" customHeight="1" outlineLevel="1">
      <c r="B50" s="227">
        <v>2846</v>
      </c>
      <c r="C50" s="162" t="s">
        <v>481</v>
      </c>
      <c r="D50" s="164"/>
      <c r="E50" s="187">
        <v>83</v>
      </c>
      <c r="F50" s="158">
        <f>E50*'Прайс-лист'!I3*(1-'Прайс-лист'!$E$3)</f>
        <v>2124.8000000000002</v>
      </c>
      <c r="G50" s="160">
        <v>0</v>
      </c>
      <c r="H50" s="159">
        <f t="shared" si="2"/>
        <v>0</v>
      </c>
    </row>
    <row r="51" spans="2:8" ht="15.75" customHeight="1" outlineLevel="1">
      <c r="B51" s="227">
        <v>2842</v>
      </c>
      <c r="C51" s="162" t="s">
        <v>482</v>
      </c>
      <c r="D51" s="164"/>
      <c r="E51" s="187">
        <v>84</v>
      </c>
      <c r="F51" s="158">
        <f>E51*'Прайс-лист'!I3*(1-'Прайс-лист'!$E$3)</f>
        <v>2150.4</v>
      </c>
      <c r="G51" s="160">
        <v>0</v>
      </c>
      <c r="H51" s="159">
        <f t="shared" si="2"/>
        <v>0</v>
      </c>
    </row>
    <row r="52" spans="2:8" ht="15.75" customHeight="1" outlineLevel="1">
      <c r="B52" s="227">
        <v>2391</v>
      </c>
      <c r="C52" s="162" t="s">
        <v>472</v>
      </c>
      <c r="D52" s="164"/>
      <c r="E52" s="187">
        <v>530</v>
      </c>
      <c r="F52" s="158">
        <f>E52*'Прайс-лист'!I3*(1-'Прайс-лист'!$E$3)</f>
        <v>13568</v>
      </c>
      <c r="G52" s="160">
        <v>0</v>
      </c>
      <c r="H52" s="159">
        <f t="shared" si="2"/>
        <v>0</v>
      </c>
    </row>
    <row r="53" spans="2:8" ht="15.75" customHeight="1" outlineLevel="1">
      <c r="B53" s="227">
        <v>2396</v>
      </c>
      <c r="C53" s="162" t="s">
        <v>473</v>
      </c>
      <c r="D53" s="164"/>
      <c r="E53" s="187">
        <v>710</v>
      </c>
      <c r="F53" s="158">
        <f>E53*'Прайс-лист'!I3*(1-'Прайс-лист'!$E$3)</f>
        <v>18176</v>
      </c>
      <c r="G53" s="160">
        <v>0</v>
      </c>
      <c r="H53" s="159">
        <f t="shared" si="2"/>
        <v>0</v>
      </c>
    </row>
    <row r="54" spans="2:8" ht="15.75" customHeight="1">
      <c r="B54" s="3"/>
      <c r="C54" s="229"/>
      <c r="D54" s="229"/>
      <c r="E54" s="73"/>
      <c r="F54" s="1"/>
      <c r="G54" s="15" t="s">
        <v>417</v>
      </c>
      <c r="H54" s="72">
        <f>SUM(H25:H53)</f>
        <v>166553.60000000001</v>
      </c>
    </row>
  </sheetData>
  <sortState ref="A38:H51">
    <sortCondition ref="A38"/>
  </sortState>
  <mergeCells count="23"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21:H21"/>
    <mergeCell ref="F22:H22"/>
    <mergeCell ref="S2:T2"/>
    <mergeCell ref="B2:H2"/>
    <mergeCell ref="B3:H3"/>
    <mergeCell ref="F19:H19"/>
    <mergeCell ref="F20:H20"/>
  </mergeCells>
  <dataValidations count="10">
    <dataValidation type="list" allowBlank="1" showInputMessage="1" showErrorMessage="1" sqref="D48">
      <formula1>#REF!</formula1>
    </dataValidation>
    <dataValidation type="list" allowBlank="1" showInputMessage="1" showErrorMessage="1" sqref="D36">
      <formula1>$Q$29:$Q$33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7">
      <formula1>$R$29:$R$31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5">
      <formula1>$P$29:$P$34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32">
      <formula1>$M$29:$M$32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24" activePane="bottomLeft" state="frozen"/>
      <selection pane="bottomLeft" activeCell="U53" sqref="U53"/>
    </sheetView>
  </sheetViews>
  <sheetFormatPr defaultRowHeight="15.75" customHeight="1" outlineLevelRow="2" outlineLevelCol="1"/>
  <cols>
    <col min="1" max="1" width="3.7109375" style="136" customWidth="1"/>
    <col min="2" max="2" width="12.7109375" style="136" customWidth="1"/>
    <col min="3" max="3" width="80.7109375" style="136" customWidth="1"/>
    <col min="4" max="4" width="25.7109375" style="136" customWidth="1"/>
    <col min="5" max="5" width="10.7109375" style="138" hidden="1" customWidth="1"/>
    <col min="6" max="6" width="15.7109375" style="137" customWidth="1"/>
    <col min="7" max="7" width="10.7109375" style="136" customWidth="1"/>
    <col min="8" max="8" width="15.7109375" style="137" customWidth="1"/>
    <col min="9" max="9" width="9.140625" style="136"/>
    <col min="10" max="17" width="15.7109375" style="136" hidden="1" customWidth="1" outlineLevel="1"/>
    <col min="18" max="18" width="16.140625" style="136" hidden="1" customWidth="1" outlineLevel="1"/>
    <col min="19" max="19" width="9.140625" style="136" collapsed="1"/>
    <col min="20" max="16384" width="9.140625" style="136"/>
  </cols>
  <sheetData>
    <row r="2" spans="2:20" ht="15.75" customHeight="1">
      <c r="B2" s="339" t="s">
        <v>97</v>
      </c>
      <c r="C2" s="339"/>
      <c r="D2" s="339"/>
      <c r="E2" s="339"/>
      <c r="F2" s="339"/>
      <c r="G2" s="339"/>
      <c r="H2" s="339"/>
      <c r="S2" s="338" t="s">
        <v>268</v>
      </c>
      <c r="T2" s="338"/>
    </row>
    <row r="3" spans="2:20" ht="15.75" hidden="1" customHeight="1" outlineLevel="1">
      <c r="B3" s="340" t="s">
        <v>412</v>
      </c>
      <c r="C3" s="340"/>
      <c r="D3" s="340"/>
      <c r="E3" s="340"/>
      <c r="F3" s="340"/>
      <c r="G3" s="340"/>
      <c r="H3" s="340"/>
    </row>
    <row r="4" spans="2:20" ht="15.75" hidden="1" customHeight="1" outlineLevel="1">
      <c r="B4" s="145"/>
      <c r="C4" s="146" t="s">
        <v>348</v>
      </c>
      <c r="D4" s="146"/>
      <c r="E4" s="147"/>
      <c r="F4" s="337">
        <v>330</v>
      </c>
      <c r="G4" s="337"/>
      <c r="H4" s="337"/>
    </row>
    <row r="5" spans="2:20" ht="15.75" hidden="1" customHeight="1" outlineLevel="1">
      <c r="B5" s="145"/>
      <c r="C5" s="146" t="s">
        <v>349</v>
      </c>
      <c r="D5" s="146"/>
      <c r="E5" s="147"/>
      <c r="F5" s="337">
        <v>240</v>
      </c>
      <c r="G5" s="337"/>
      <c r="H5" s="337"/>
    </row>
    <row r="6" spans="2:20" ht="15.75" hidden="1" customHeight="1" outlineLevel="1">
      <c r="B6" s="145"/>
      <c r="C6" s="146" t="s">
        <v>6</v>
      </c>
      <c r="D6" s="146"/>
      <c r="E6" s="147"/>
      <c r="F6" s="337">
        <v>176</v>
      </c>
      <c r="G6" s="337"/>
      <c r="H6" s="337"/>
    </row>
    <row r="7" spans="2:20" ht="15.75" hidden="1" customHeight="1" outlineLevel="1">
      <c r="B7" s="145"/>
      <c r="C7" s="146" t="s">
        <v>350</v>
      </c>
      <c r="D7" s="146"/>
      <c r="E7" s="147"/>
      <c r="F7" s="337">
        <v>80</v>
      </c>
      <c r="G7" s="337"/>
      <c r="H7" s="337"/>
    </row>
    <row r="8" spans="2:20" ht="15.75" hidden="1" customHeight="1" outlineLevel="1">
      <c r="B8" s="145"/>
      <c r="C8" s="146" t="s">
        <v>351</v>
      </c>
      <c r="D8" s="146"/>
      <c r="E8" s="147"/>
      <c r="F8" s="337">
        <v>43</v>
      </c>
      <c r="G8" s="337"/>
      <c r="H8" s="337"/>
    </row>
    <row r="9" spans="2:20" ht="15.75" hidden="1" customHeight="1" outlineLevel="1">
      <c r="B9" s="145"/>
      <c r="C9" s="146" t="s">
        <v>352</v>
      </c>
      <c r="D9" s="146"/>
      <c r="E9" s="147"/>
      <c r="F9" s="337">
        <v>129</v>
      </c>
      <c r="G9" s="337"/>
      <c r="H9" s="337"/>
    </row>
    <row r="10" spans="2:20" ht="15.75" hidden="1" customHeight="1" outlineLevel="1">
      <c r="B10" s="145"/>
      <c r="C10" s="146" t="s">
        <v>353</v>
      </c>
      <c r="D10" s="146"/>
      <c r="E10" s="147"/>
      <c r="F10" s="337">
        <v>580</v>
      </c>
      <c r="G10" s="337"/>
      <c r="H10" s="337"/>
    </row>
    <row r="11" spans="2:20" ht="15.75" hidden="1" customHeight="1" outlineLevel="1">
      <c r="B11" s="145"/>
      <c r="C11" s="146" t="s">
        <v>354</v>
      </c>
      <c r="D11" s="146"/>
      <c r="E11" s="147"/>
      <c r="F11" s="337">
        <v>4</v>
      </c>
      <c r="G11" s="337"/>
      <c r="H11" s="337"/>
    </row>
    <row r="12" spans="2:20" ht="15.75" hidden="1" customHeight="1" outlineLevel="1">
      <c r="B12" s="145"/>
      <c r="C12" s="146" t="s">
        <v>355</v>
      </c>
      <c r="D12" s="146"/>
      <c r="E12" s="147"/>
      <c r="F12" s="337">
        <v>3</v>
      </c>
      <c r="G12" s="337"/>
      <c r="H12" s="337"/>
    </row>
    <row r="13" spans="2:20" ht="15.75" hidden="1" customHeight="1" outlineLevel="1">
      <c r="B13" s="145"/>
      <c r="C13" s="146" t="s">
        <v>401</v>
      </c>
      <c r="D13" s="146"/>
      <c r="E13" s="147"/>
      <c r="F13" s="223"/>
      <c r="G13" s="223">
        <v>15</v>
      </c>
      <c r="H13" s="223"/>
    </row>
    <row r="14" spans="2:20" ht="15.75" hidden="1" customHeight="1" outlineLevel="1">
      <c r="B14" s="145"/>
      <c r="C14" s="146" t="s">
        <v>356</v>
      </c>
      <c r="D14" s="146"/>
      <c r="E14" s="147"/>
      <c r="F14" s="337">
        <v>25</v>
      </c>
      <c r="G14" s="337"/>
      <c r="H14" s="337"/>
    </row>
    <row r="15" spans="2:20" ht="15.75" hidden="1" customHeight="1" outlineLevel="1">
      <c r="B15" s="145"/>
      <c r="C15" s="146" t="s">
        <v>357</v>
      </c>
      <c r="D15" s="146"/>
      <c r="E15" s="147"/>
      <c r="F15" s="337">
        <v>30</v>
      </c>
      <c r="G15" s="337"/>
      <c r="H15" s="337"/>
    </row>
    <row r="16" spans="2:20" ht="15.75" hidden="1" customHeight="1" outlineLevel="1">
      <c r="B16" s="145"/>
      <c r="C16" s="146" t="s">
        <v>358</v>
      </c>
      <c r="D16" s="146"/>
      <c r="E16" s="147"/>
      <c r="F16" s="337">
        <v>70</v>
      </c>
      <c r="G16" s="337"/>
      <c r="H16" s="337"/>
    </row>
    <row r="17" spans="2:18" ht="15.75" hidden="1" customHeight="1" outlineLevel="1">
      <c r="B17" s="145"/>
      <c r="C17" s="146" t="s">
        <v>359</v>
      </c>
      <c r="D17" s="146"/>
      <c r="E17" s="147"/>
      <c r="F17" s="337">
        <v>381</v>
      </c>
      <c r="G17" s="337"/>
      <c r="H17" s="337"/>
    </row>
    <row r="18" spans="2:18" ht="15.75" hidden="1" customHeight="1" outlineLevel="1">
      <c r="B18" s="145"/>
      <c r="C18" s="146" t="s">
        <v>360</v>
      </c>
      <c r="D18" s="146"/>
      <c r="E18" s="147"/>
      <c r="F18" s="337" t="s">
        <v>88</v>
      </c>
      <c r="G18" s="337"/>
      <c r="H18" s="337"/>
    </row>
    <row r="19" spans="2:18" ht="15.75" hidden="1" customHeight="1" outlineLevel="1">
      <c r="B19" s="145"/>
      <c r="C19" s="146" t="s">
        <v>8</v>
      </c>
      <c r="D19" s="146"/>
      <c r="E19" s="147"/>
      <c r="F19" s="337" t="s">
        <v>9</v>
      </c>
      <c r="G19" s="337"/>
      <c r="H19" s="337"/>
    </row>
    <row r="20" spans="2:18" ht="15.75" hidden="1" customHeight="1" outlineLevel="1">
      <c r="B20" s="145"/>
      <c r="C20" s="146" t="s">
        <v>361</v>
      </c>
      <c r="D20" s="146"/>
      <c r="E20" s="147"/>
      <c r="F20" s="337" t="s">
        <v>18</v>
      </c>
      <c r="G20" s="337"/>
      <c r="H20" s="337"/>
    </row>
    <row r="21" spans="2:18" ht="15.75" hidden="1" customHeight="1" outlineLevel="1">
      <c r="B21" s="145"/>
      <c r="C21" s="146" t="s">
        <v>362</v>
      </c>
      <c r="D21" s="146"/>
      <c r="E21" s="147"/>
      <c r="F21" s="337" t="s">
        <v>89</v>
      </c>
      <c r="G21" s="337"/>
      <c r="H21" s="337"/>
    </row>
    <row r="22" spans="2:18" ht="15.75" hidden="1" customHeight="1" outlineLevel="1">
      <c r="B22" s="145"/>
      <c r="C22" s="146" t="s">
        <v>363</v>
      </c>
      <c r="D22" s="146"/>
      <c r="E22" s="147"/>
      <c r="F22" s="337" t="s">
        <v>90</v>
      </c>
      <c r="G22" s="337"/>
      <c r="H22" s="337"/>
    </row>
    <row r="23" spans="2:18" ht="15.75" hidden="1" customHeight="1" outlineLevel="1">
      <c r="B23" s="145"/>
      <c r="C23" s="146" t="s">
        <v>365</v>
      </c>
      <c r="D23" s="146"/>
      <c r="E23" s="147"/>
      <c r="F23" s="337">
        <v>195</v>
      </c>
      <c r="G23" s="337"/>
      <c r="H23" s="337"/>
    </row>
    <row r="24" spans="2:18" ht="15.75" customHeight="1" collapsed="1">
      <c r="B24" s="45"/>
      <c r="C24" s="48"/>
      <c r="D24" s="48"/>
      <c r="E24" s="75"/>
      <c r="F24" s="48"/>
      <c r="G24" s="48"/>
      <c r="H24" s="47"/>
    </row>
    <row r="25" spans="2:18" ht="15.75" customHeight="1" outlineLevel="1">
      <c r="B25" s="242" t="s">
        <v>13</v>
      </c>
      <c r="C25" s="243" t="s">
        <v>413</v>
      </c>
      <c r="D25" s="243"/>
      <c r="E25" s="243" t="s">
        <v>415</v>
      </c>
      <c r="F25" s="243" t="s">
        <v>415</v>
      </c>
      <c r="G25" s="243" t="s">
        <v>414</v>
      </c>
      <c r="H25" s="244" t="s">
        <v>416</v>
      </c>
    </row>
    <row r="26" spans="2:18" ht="15.75" customHeight="1" outlineLevel="1">
      <c r="B26" s="228">
        <v>1082</v>
      </c>
      <c r="C26" s="221" t="s">
        <v>72</v>
      </c>
      <c r="D26" s="221"/>
      <c r="E26" s="157">
        <v>5268</v>
      </c>
      <c r="F26" s="158">
        <f>E26*'Прайс-лист'!I3*(1-'Прайс-лист'!$E$3)</f>
        <v>134860.80000000002</v>
      </c>
      <c r="G26" s="228"/>
      <c r="H26" s="159">
        <f>F26</f>
        <v>134860.80000000002</v>
      </c>
    </row>
    <row r="27" spans="2:18" ht="15.75" hidden="1" customHeight="1" outlineLevel="2">
      <c r="B27" s="169"/>
      <c r="C27" s="142" t="s">
        <v>581</v>
      </c>
      <c r="D27" s="15"/>
      <c r="E27" s="15"/>
      <c r="F27" s="15"/>
      <c r="G27" s="15"/>
      <c r="H27" s="15"/>
    </row>
    <row r="28" spans="2:18" ht="316.5" hidden="1" customHeight="1" outlineLevel="2">
      <c r="B28" s="161"/>
      <c r="C28" s="341" t="s">
        <v>550</v>
      </c>
      <c r="D28" s="341"/>
      <c r="E28" s="341"/>
      <c r="F28" s="341"/>
      <c r="G28" s="341"/>
      <c r="H28" s="341"/>
    </row>
    <row r="29" spans="2:18" ht="15.75" customHeight="1" outlineLevel="1" collapsed="1">
      <c r="C29" s="248" t="s">
        <v>368</v>
      </c>
      <c r="D29" s="15"/>
      <c r="E29" s="15"/>
      <c r="F29" s="15"/>
      <c r="G29" s="15"/>
      <c r="H29" s="15"/>
    </row>
    <row r="30" spans="2:18" ht="15.75" customHeight="1" outlineLevel="1">
      <c r="B30" s="225">
        <v>2478</v>
      </c>
      <c r="C30" s="162" t="s">
        <v>369</v>
      </c>
      <c r="D30" s="253" t="s">
        <v>610</v>
      </c>
      <c r="E30" s="186">
        <v>224</v>
      </c>
      <c r="F30" s="158">
        <f>E30*'Прайс-лист'!I3*(1-'Прайс-лист'!$E$3)</f>
        <v>5734.4000000000005</v>
      </c>
      <c r="G30" s="160">
        <v>0</v>
      </c>
      <c r="H30" s="159">
        <f t="shared" ref="H30:H40" si="0">F30*G30</f>
        <v>0</v>
      </c>
      <c r="J30" s="236" t="s">
        <v>610</v>
      </c>
      <c r="K30" s="236" t="s">
        <v>610</v>
      </c>
      <c r="L30" s="236" t="s">
        <v>610</v>
      </c>
      <c r="M30" s="236" t="s">
        <v>610</v>
      </c>
      <c r="N30" s="236" t="s">
        <v>610</v>
      </c>
      <c r="O30" s="236" t="s">
        <v>610</v>
      </c>
      <c r="P30" s="236" t="s">
        <v>610</v>
      </c>
      <c r="Q30" s="236" t="s">
        <v>610</v>
      </c>
      <c r="R30" s="236" t="s">
        <v>610</v>
      </c>
    </row>
    <row r="31" spans="2:18" ht="15.75" customHeight="1" outlineLevel="1">
      <c r="B31" s="176"/>
      <c r="C31" s="146" t="s">
        <v>461</v>
      </c>
      <c r="D31" s="252" t="s">
        <v>610</v>
      </c>
      <c r="E31" s="186">
        <v>23</v>
      </c>
      <c r="F31" s="158">
        <f>E31*'Прайс-лист'!I3*(1-'Прайс-лист'!$E$3)</f>
        <v>588.80000000000007</v>
      </c>
      <c r="G31" s="160">
        <v>0</v>
      </c>
      <c r="H31" s="159">
        <f t="shared" si="0"/>
        <v>0</v>
      </c>
      <c r="J31" s="237" t="s">
        <v>204</v>
      </c>
      <c r="K31" s="69" t="s">
        <v>293</v>
      </c>
      <c r="L31" s="236" t="s">
        <v>206</v>
      </c>
      <c r="M31" s="69" t="s">
        <v>347</v>
      </c>
      <c r="N31" s="69" t="s">
        <v>285</v>
      </c>
      <c r="O31" s="238" t="s">
        <v>259</v>
      </c>
      <c r="P31" s="238" t="s">
        <v>263</v>
      </c>
      <c r="Q31" s="237" t="s">
        <v>207</v>
      </c>
      <c r="R31" s="69" t="s">
        <v>243</v>
      </c>
    </row>
    <row r="32" spans="2:18" ht="15.75" customHeight="1" outlineLevel="1">
      <c r="B32" s="225">
        <v>2122</v>
      </c>
      <c r="C32" s="146" t="s">
        <v>462</v>
      </c>
      <c r="D32" s="252" t="s">
        <v>610</v>
      </c>
      <c r="E32" s="186">
        <v>114</v>
      </c>
      <c r="F32" s="158">
        <f>E32*'Прайс-лист'!I3*(1-'Прайс-лист'!$E$3)</f>
        <v>2918.4</v>
      </c>
      <c r="G32" s="160">
        <v>0</v>
      </c>
      <c r="H32" s="159">
        <f t="shared" si="0"/>
        <v>0</v>
      </c>
      <c r="J32" s="237" t="s">
        <v>230</v>
      </c>
      <c r="K32" s="236" t="s">
        <v>290</v>
      </c>
      <c r="L32" s="237" t="s">
        <v>204</v>
      </c>
      <c r="M32" s="237" t="s">
        <v>283</v>
      </c>
      <c r="N32" s="237" t="s">
        <v>286</v>
      </c>
      <c r="O32" s="238" t="s">
        <v>260</v>
      </c>
      <c r="P32" s="238" t="s">
        <v>264</v>
      </c>
      <c r="Q32" s="237" t="s">
        <v>208</v>
      </c>
      <c r="R32" s="236" t="s">
        <v>242</v>
      </c>
    </row>
    <row r="33" spans="2:18" ht="15.75" customHeight="1" outlineLevel="1">
      <c r="B33" s="225"/>
      <c r="C33" s="146" t="s">
        <v>463</v>
      </c>
      <c r="D33" s="252" t="s">
        <v>610</v>
      </c>
      <c r="E33" s="186">
        <v>1333</v>
      </c>
      <c r="F33" s="158">
        <f>E33*'Прайс-лист'!I3*(1-'Прайс-лист'!$E$3)</f>
        <v>34124.800000000003</v>
      </c>
      <c r="G33" s="160">
        <v>0</v>
      </c>
      <c r="H33" s="159">
        <f t="shared" si="0"/>
        <v>0</v>
      </c>
      <c r="J33" s="237" t="s">
        <v>229</v>
      </c>
      <c r="K33" s="257" t="s">
        <v>291</v>
      </c>
      <c r="L33" s="258"/>
      <c r="M33" s="237" t="s">
        <v>284</v>
      </c>
      <c r="N33" s="237" t="s">
        <v>287</v>
      </c>
      <c r="O33" s="240"/>
      <c r="P33" s="238" t="s">
        <v>265</v>
      </c>
      <c r="Q33" s="237" t="s">
        <v>209</v>
      </c>
      <c r="R33" s="237"/>
    </row>
    <row r="34" spans="2:18" ht="15.75" customHeight="1" outlineLevel="1">
      <c r="B34" s="225"/>
      <c r="C34" s="146" t="s">
        <v>419</v>
      </c>
      <c r="D34" s="252" t="s">
        <v>610</v>
      </c>
      <c r="E34" s="186">
        <v>1976</v>
      </c>
      <c r="F34" s="158">
        <f>E34*'Прайс-лист'!I3*(1-'Прайс-лист'!$E$3)</f>
        <v>50585.600000000006</v>
      </c>
      <c r="G34" s="160">
        <v>0</v>
      </c>
      <c r="H34" s="159">
        <f t="shared" ref="H34" si="1">F34*G34</f>
        <v>0</v>
      </c>
      <c r="J34" s="69" t="s">
        <v>205</v>
      </c>
      <c r="K34" s="258" t="s">
        <v>292</v>
      </c>
      <c r="L34" s="257"/>
      <c r="M34" s="257"/>
      <c r="N34" s="257"/>
      <c r="O34" s="237"/>
      <c r="P34" s="238" t="s">
        <v>266</v>
      </c>
      <c r="Q34" s="69" t="s">
        <v>279</v>
      </c>
      <c r="R34" s="237"/>
    </row>
    <row r="35" spans="2:18" ht="15.75" customHeight="1" outlineLevel="1">
      <c r="B35" s="225">
        <v>2004</v>
      </c>
      <c r="C35" s="146" t="s">
        <v>372</v>
      </c>
      <c r="D35" s="252" t="s">
        <v>610</v>
      </c>
      <c r="E35" s="186">
        <v>0</v>
      </c>
      <c r="F35" s="158">
        <f>E35*'Прайс-лист'!I3*(1-'Прайс-лист'!$E$3)</f>
        <v>0</v>
      </c>
      <c r="G35" s="160">
        <v>0</v>
      </c>
      <c r="H35" s="159">
        <f t="shared" si="0"/>
        <v>0</v>
      </c>
      <c r="J35" s="69" t="s">
        <v>206</v>
      </c>
      <c r="K35" s="259" t="s">
        <v>211</v>
      </c>
      <c r="L35" s="257"/>
      <c r="M35" s="257"/>
      <c r="N35" s="257"/>
      <c r="P35" s="238" t="s">
        <v>267</v>
      </c>
      <c r="R35" s="69"/>
    </row>
    <row r="36" spans="2:18" ht="15.75" customHeight="1" outlineLevel="1">
      <c r="B36" s="225">
        <v>3062</v>
      </c>
      <c r="C36" s="162" t="s">
        <v>373</v>
      </c>
      <c r="D36" s="252" t="s">
        <v>610</v>
      </c>
      <c r="E36" s="186">
        <v>71</v>
      </c>
      <c r="F36" s="158">
        <f>E36*'Прайс-лист'!I3*(1-'Прайс-лист'!$E$3)</f>
        <v>1817.6000000000001</v>
      </c>
      <c r="G36" s="160">
        <v>0</v>
      </c>
      <c r="H36" s="159">
        <f t="shared" si="0"/>
        <v>0</v>
      </c>
      <c r="K36" s="259" t="s">
        <v>294</v>
      </c>
      <c r="L36" s="69"/>
      <c r="M36" s="69"/>
      <c r="N36" s="69"/>
      <c r="O36" s="139"/>
      <c r="P36" s="139"/>
      <c r="R36" s="261"/>
    </row>
    <row r="37" spans="2:18" ht="15.75" customHeight="1" outlineLevel="1">
      <c r="B37" s="225">
        <v>3500</v>
      </c>
      <c r="C37" s="175" t="s">
        <v>374</v>
      </c>
      <c r="D37" s="253" t="s">
        <v>610</v>
      </c>
      <c r="E37" s="186">
        <v>291</v>
      </c>
      <c r="F37" s="158">
        <f>E37*'Прайс-лист'!I3*(1-'Прайс-лист'!$E$3)</f>
        <v>7449.6</v>
      </c>
      <c r="G37" s="160">
        <v>0</v>
      </c>
      <c r="H37" s="159">
        <f t="shared" si="0"/>
        <v>0</v>
      </c>
    </row>
    <row r="38" spans="2:18" ht="15.75" customHeight="1" outlineLevel="1">
      <c r="B38" s="223" t="s">
        <v>239</v>
      </c>
      <c r="C38" s="167" t="s">
        <v>420</v>
      </c>
      <c r="D38" s="253" t="s">
        <v>610</v>
      </c>
      <c r="E38" s="163">
        <v>0</v>
      </c>
      <c r="F38" s="158">
        <f>E38*'Прайс-лист'!I3*(1-'Прайс-лист'!$E$3)</f>
        <v>0</v>
      </c>
      <c r="G38" s="160">
        <v>0</v>
      </c>
      <c r="H38" s="159">
        <f t="shared" si="0"/>
        <v>0</v>
      </c>
    </row>
    <row r="39" spans="2:18" ht="15.75" customHeight="1" outlineLevel="1">
      <c r="B39" s="225">
        <v>2560</v>
      </c>
      <c r="C39" s="162" t="s">
        <v>375</v>
      </c>
      <c r="D39" s="146"/>
      <c r="E39" s="163">
        <v>58</v>
      </c>
      <c r="F39" s="158">
        <f>E39*'Прайс-лист'!I3*(1-'Прайс-лист'!$E$3)</f>
        <v>1484.8000000000002</v>
      </c>
      <c r="G39" s="160">
        <v>0</v>
      </c>
      <c r="H39" s="159">
        <f t="shared" si="0"/>
        <v>0</v>
      </c>
    </row>
    <row r="40" spans="2:18" ht="15.75" customHeight="1" outlineLevel="1">
      <c r="B40" s="223">
        <v>2129</v>
      </c>
      <c r="C40" s="175" t="s">
        <v>483</v>
      </c>
      <c r="D40" s="162"/>
      <c r="E40" s="187">
        <v>188</v>
      </c>
      <c r="F40" s="158">
        <f>E40*'Прайс-лист'!I3*(1-'Прайс-лист'!$E$3)</f>
        <v>4812.8</v>
      </c>
      <c r="G40" s="160">
        <v>0</v>
      </c>
      <c r="H40" s="159">
        <f t="shared" si="0"/>
        <v>0</v>
      </c>
    </row>
    <row r="41" spans="2:18" ht="15.75" customHeight="1" outlineLevel="1">
      <c r="C41" s="249" t="s">
        <v>376</v>
      </c>
      <c r="D41" s="174"/>
      <c r="E41" s="174"/>
      <c r="F41" s="174"/>
      <c r="G41" s="174"/>
      <c r="H41" s="174"/>
    </row>
    <row r="42" spans="2:18" ht="15.75" customHeight="1" outlineLevel="1">
      <c r="B42" s="227">
        <v>4146</v>
      </c>
      <c r="C42" s="162" t="s">
        <v>475</v>
      </c>
      <c r="D42" s="164"/>
      <c r="E42" s="187">
        <v>36</v>
      </c>
      <c r="F42" s="158">
        <f>E42*'Прайс-лист'!I3*(1-'Прайс-лист'!$E$3)</f>
        <v>921.6</v>
      </c>
      <c r="G42" s="160">
        <v>0</v>
      </c>
      <c r="H42" s="159">
        <f t="shared" ref="H42:H54" si="2">F42*G42</f>
        <v>0</v>
      </c>
    </row>
    <row r="43" spans="2:18" ht="15.75" customHeight="1" outlineLevel="1">
      <c r="B43" s="227">
        <v>2704</v>
      </c>
      <c r="C43" s="246" t="s">
        <v>476</v>
      </c>
      <c r="D43" s="164"/>
      <c r="E43" s="187">
        <v>528</v>
      </c>
      <c r="F43" s="158">
        <f>E43*'Прайс-лист'!I3*(1-'Прайс-лист'!$E$3)</f>
        <v>13516.800000000001</v>
      </c>
      <c r="G43" s="160">
        <v>0</v>
      </c>
      <c r="H43" s="159">
        <f t="shared" si="2"/>
        <v>0</v>
      </c>
    </row>
    <row r="44" spans="2:18" ht="15.75" customHeight="1" outlineLevel="1">
      <c r="B44" s="227">
        <v>2605</v>
      </c>
      <c r="C44" s="162" t="s">
        <v>477</v>
      </c>
      <c r="D44" s="164"/>
      <c r="E44" s="187">
        <v>521</v>
      </c>
      <c r="F44" s="158">
        <f>E44*'Прайс-лист'!I3*(1-'Прайс-лист'!$E$3)</f>
        <v>13337.6</v>
      </c>
      <c r="G44" s="160">
        <v>0</v>
      </c>
      <c r="H44" s="159">
        <f t="shared" si="2"/>
        <v>0</v>
      </c>
    </row>
    <row r="45" spans="2:18" ht="15.75" customHeight="1" outlineLevel="1">
      <c r="B45" s="227">
        <v>2601</v>
      </c>
      <c r="C45" s="246" t="s">
        <v>424</v>
      </c>
      <c r="D45" s="164"/>
      <c r="E45" s="187">
        <v>101</v>
      </c>
      <c r="F45" s="158">
        <f>E45*'Прайс-лист'!I3*(1-'Прайс-лист'!$E$3)</f>
        <v>2585.6000000000004</v>
      </c>
      <c r="G45" s="160">
        <v>0</v>
      </c>
      <c r="H45" s="159">
        <f>F45*G45</f>
        <v>0</v>
      </c>
    </row>
    <row r="46" spans="2:18" ht="15.75" customHeight="1" outlineLevel="1">
      <c r="B46" s="227">
        <v>2309</v>
      </c>
      <c r="C46" s="162" t="s">
        <v>478</v>
      </c>
      <c r="D46" s="164"/>
      <c r="E46" s="187">
        <v>179</v>
      </c>
      <c r="F46" s="158">
        <f>E46*'Прайс-лист'!I3*(1-'Прайс-лист'!$E$3)</f>
        <v>4582.4000000000005</v>
      </c>
      <c r="G46" s="160">
        <v>0</v>
      </c>
      <c r="H46" s="159">
        <f t="shared" si="2"/>
        <v>0</v>
      </c>
    </row>
    <row r="47" spans="2:18" ht="15.75" customHeight="1" outlineLevel="1">
      <c r="B47" s="227">
        <v>2917</v>
      </c>
      <c r="C47" s="162" t="s">
        <v>394</v>
      </c>
      <c r="D47" s="164"/>
      <c r="E47" s="187">
        <v>113</v>
      </c>
      <c r="F47" s="158">
        <f>E47*'Прайс-лист'!I3*(1-'Прайс-лист'!$E$3)</f>
        <v>2892.8</v>
      </c>
      <c r="G47" s="160">
        <v>0</v>
      </c>
      <c r="H47" s="159">
        <f t="shared" si="2"/>
        <v>0</v>
      </c>
    </row>
    <row r="48" spans="2:18" ht="15.75" customHeight="1" outlineLevel="1">
      <c r="B48" s="227">
        <v>2918</v>
      </c>
      <c r="C48" s="162" t="s">
        <v>434</v>
      </c>
      <c r="D48" s="164"/>
      <c r="E48" s="187">
        <v>137</v>
      </c>
      <c r="F48" s="158">
        <f>E48*'Прайс-лист'!I3*(1-'Прайс-лист'!$E$3)</f>
        <v>3507.2000000000003</v>
      </c>
      <c r="G48" s="160">
        <v>0</v>
      </c>
      <c r="H48" s="159">
        <f t="shared" si="2"/>
        <v>0</v>
      </c>
    </row>
    <row r="49" spans="2:8" ht="15.75" customHeight="1" outlineLevel="1">
      <c r="B49" s="227">
        <v>2820</v>
      </c>
      <c r="C49" s="162" t="s">
        <v>479</v>
      </c>
      <c r="D49" s="164"/>
      <c r="E49" s="187">
        <v>250</v>
      </c>
      <c r="F49" s="158">
        <f>E49*'Прайс-лист'!I3*(1-'Прайс-лист'!$E$3)</f>
        <v>6400</v>
      </c>
      <c r="G49" s="160">
        <v>0</v>
      </c>
      <c r="H49" s="159">
        <f t="shared" si="2"/>
        <v>0</v>
      </c>
    </row>
    <row r="50" spans="2:8" ht="15.75" customHeight="1" outlineLevel="1">
      <c r="B50" s="227">
        <v>2821</v>
      </c>
      <c r="C50" s="162" t="s">
        <v>480</v>
      </c>
      <c r="D50" s="164"/>
      <c r="E50" s="187">
        <v>303</v>
      </c>
      <c r="F50" s="158">
        <f>E50*'Прайс-лист'!I3*(1-'Прайс-лист'!$E$3)</f>
        <v>7756.8</v>
      </c>
      <c r="G50" s="160">
        <v>0</v>
      </c>
      <c r="H50" s="159">
        <f t="shared" si="2"/>
        <v>0</v>
      </c>
    </row>
    <row r="51" spans="2:8" ht="15.75" customHeight="1" outlineLevel="1">
      <c r="B51" s="227">
        <v>2847</v>
      </c>
      <c r="C51" s="162" t="s">
        <v>484</v>
      </c>
      <c r="D51" s="164"/>
      <c r="E51" s="187">
        <v>70</v>
      </c>
      <c r="F51" s="158">
        <f>E51*'Прайс-лист'!I3*(1-'Прайс-лист'!$E$3)</f>
        <v>1792</v>
      </c>
      <c r="G51" s="160">
        <v>0</v>
      </c>
      <c r="H51" s="159">
        <f t="shared" si="2"/>
        <v>0</v>
      </c>
    </row>
    <row r="52" spans="2:8" ht="15.75" customHeight="1" outlineLevel="1">
      <c r="B52" s="227">
        <v>2841</v>
      </c>
      <c r="C52" s="162" t="s">
        <v>485</v>
      </c>
      <c r="D52" s="164"/>
      <c r="E52" s="187">
        <v>73</v>
      </c>
      <c r="F52" s="158">
        <f>E52*'Прайс-лист'!I3*(1-'Прайс-лист'!$E$3)</f>
        <v>1868.8000000000002</v>
      </c>
      <c r="G52" s="160">
        <v>0</v>
      </c>
      <c r="H52" s="159">
        <f t="shared" si="2"/>
        <v>0</v>
      </c>
    </row>
    <row r="53" spans="2:8" ht="15.75" customHeight="1" outlineLevel="1">
      <c r="B53" s="227">
        <v>2390</v>
      </c>
      <c r="C53" s="162" t="s">
        <v>472</v>
      </c>
      <c r="D53" s="164"/>
      <c r="E53" s="187">
        <v>401</v>
      </c>
      <c r="F53" s="158">
        <f>E53*'Прайс-лист'!I3*(1-'Прайс-лист'!$E$3)</f>
        <v>10265.6</v>
      </c>
      <c r="G53" s="160">
        <v>0</v>
      </c>
      <c r="H53" s="159">
        <f t="shared" si="2"/>
        <v>0</v>
      </c>
    </row>
    <row r="54" spans="2:8" ht="15.75" customHeight="1" outlineLevel="1">
      <c r="B54" s="188">
        <v>2395</v>
      </c>
      <c r="C54" s="264" t="s">
        <v>473</v>
      </c>
      <c r="D54" s="189"/>
      <c r="E54" s="190">
        <v>564</v>
      </c>
      <c r="F54" s="80">
        <f>E54*'Прайс-лист'!I3*(1-'Прайс-лист'!$E$3)</f>
        <v>14438.400000000001</v>
      </c>
      <c r="G54" s="191">
        <v>0</v>
      </c>
      <c r="H54" s="100">
        <f t="shared" si="2"/>
        <v>0</v>
      </c>
    </row>
    <row r="55" spans="2:8" ht="15.75" customHeight="1">
      <c r="B55" s="3"/>
      <c r="C55" s="229"/>
      <c r="D55" s="229"/>
      <c r="E55" s="73"/>
      <c r="F55" s="1"/>
      <c r="G55" s="15" t="s">
        <v>417</v>
      </c>
      <c r="H55" s="72">
        <f>SUM(H26:H54)</f>
        <v>134860.80000000002</v>
      </c>
    </row>
  </sheetData>
  <sortState ref="A38:H51">
    <sortCondition ref="A38"/>
  </sortState>
  <mergeCells count="23"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S2:T2"/>
    <mergeCell ref="B2:H2"/>
    <mergeCell ref="B3:H3"/>
  </mergeCells>
  <dataValidations count="10">
    <dataValidation type="list" allowBlank="1" showInputMessage="1" showErrorMessage="1" sqref="D47">
      <formula1>#REF!</formula1>
    </dataValidation>
    <dataValidation type="list" allowBlank="1" showInputMessage="1" showErrorMessage="1" sqref="D36">
      <formula1>$P$30:$P$35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1">
      <formula1>$K$30:$K$36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48</vt:i4>
      </vt:variant>
    </vt:vector>
  </HeadingPairs>
  <TitlesOfParts>
    <vt:vector size="98" baseType="lpstr">
      <vt:lpstr>Прайс-лист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N585</vt:lpstr>
      <vt:lpstr>RG370R</vt:lpstr>
      <vt:lpstr>Material Colors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'N585'!Область_печати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2019-01-08T15:58:46Z</dcterms:modified>
</cp:coreProperties>
</file>