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8660" windowHeight="12765" tabRatio="972"/>
  </bookViews>
  <sheets>
    <sheet name="Прайс-лист" sheetId="1" r:id="rId1"/>
    <sheet name="G850" sheetId="116" r:id="rId2"/>
    <sheet name="G750" sheetId="130" r:id="rId3"/>
    <sheet name="G650" sheetId="78" r:id="rId4"/>
    <sheet name="G580" sheetId="120" r:id="rId5"/>
    <sheet name="G500" sheetId="77" r:id="rId6"/>
    <sheet name="G420" sheetId="128" r:id="rId7"/>
    <sheet name="G380" sheetId="74" r:id="rId8"/>
    <sheet name="G340" sheetId="73" r:id="rId9"/>
    <sheet name="S520L" sheetId="67" r:id="rId10"/>
    <sheet name="S470NL" sheetId="65" r:id="rId11"/>
    <sheet name="S420NL" sheetId="63" r:id="rId12"/>
    <sheet name="S370NL" sheetId="64" r:id="rId13"/>
    <sheet name="S330L" sheetId="115" r:id="rId14"/>
    <sheet name="S300L" sheetId="114" r:id="rId15"/>
    <sheet name="S520S" sheetId="19" r:id="rId16"/>
    <sheet name="S470NS" sheetId="17" r:id="rId17"/>
    <sheet name="S420NS" sheetId="16" r:id="rId18"/>
    <sheet name="S370NS" sheetId="15" r:id="rId19"/>
    <sheet name="S330S" sheetId="14" r:id="rId20"/>
    <sheet name="S300S" sheetId="13" r:id="rId21"/>
    <sheet name="S470N" sheetId="10" r:id="rId22"/>
    <sheet name="S420N" sheetId="9" r:id="rId23"/>
    <sheet name="S370N" sheetId="8" r:id="rId24"/>
    <sheet name="S330" sheetId="7" r:id="rId25"/>
    <sheet name="S300" sheetId="4" r:id="rId26"/>
    <sheet name="S275" sheetId="3" r:id="rId27"/>
    <sheet name="S250" sheetId="2" r:id="rId28"/>
    <sheet name="R460" sheetId="102" r:id="rId29"/>
    <sheet name="R420" sheetId="101" r:id="rId30"/>
    <sheet name="R380" sheetId="100" r:id="rId31"/>
    <sheet name="C360" sheetId="97" r:id="rId32"/>
    <sheet name="C360A" sheetId="98" r:id="rId33"/>
    <sheet name="C330" sheetId="95" r:id="rId34"/>
    <sheet name="C330A" sheetId="96" r:id="rId35"/>
    <sheet name="C300" sheetId="93" r:id="rId36"/>
    <sheet name="C300A" sheetId="94" r:id="rId37"/>
    <sheet name="C270" sheetId="91" r:id="rId38"/>
    <sheet name="C270A" sheetId="92" r:id="rId39"/>
    <sheet name="C240" sheetId="89" r:id="rId40"/>
    <sheet name="C240A" sheetId="90" r:id="rId41"/>
    <sheet name="A550P" sheetId="84" r:id="rId42"/>
    <sheet name="A550" sheetId="83" r:id="rId43"/>
    <sheet name="A450P" sheetId="82" r:id="rId44"/>
    <sheet name="A450" sheetId="81" r:id="rId45"/>
    <sheet name="A380P" sheetId="80" r:id="rId46"/>
    <sheet name="A380" sheetId="79" r:id="rId47"/>
    <sheet name="RG370R" sheetId="105" r:id="rId48"/>
    <sheet name="Material Colors" sheetId="131" r:id="rId49"/>
  </sheets>
  <definedNames>
    <definedName name="_xlnm._FilterDatabase" localSheetId="27" hidden="1">'S250'!$B$1:$H$39</definedName>
    <definedName name="_xlnm._FilterDatabase" localSheetId="10" hidden="1">S470NL!$B$50:$H$50</definedName>
    <definedName name="_xlnm.Print_Area" localSheetId="45">A380P!$B:$G</definedName>
    <definedName name="_xlnm.Print_Area" localSheetId="44">'A450'!$B:$G</definedName>
    <definedName name="_xlnm.Print_Area" localSheetId="43">A450P!$B:$G</definedName>
    <definedName name="_xlnm.Print_Area" localSheetId="42">'A550'!$B:$G</definedName>
    <definedName name="_xlnm.Print_Area" localSheetId="41">A550P!$B:$G</definedName>
    <definedName name="_xlnm.Print_Area" localSheetId="39">'C240'!$B:$H</definedName>
    <definedName name="_xlnm.Print_Area" localSheetId="40">'C240A'!$B:$H</definedName>
    <definedName name="_xlnm.Print_Area" localSheetId="37">'C270'!$B:$H</definedName>
    <definedName name="_xlnm.Print_Area" localSheetId="38">'C270A'!$B:$H</definedName>
    <definedName name="_xlnm.Print_Area" localSheetId="35">'C300'!$B:$H</definedName>
    <definedName name="_xlnm.Print_Area" localSheetId="36">'C300A'!$B:$H</definedName>
    <definedName name="_xlnm.Print_Area" localSheetId="33">'C330'!$B:$H</definedName>
    <definedName name="_xlnm.Print_Area" localSheetId="34">'C330A'!$B:$H</definedName>
    <definedName name="_xlnm.Print_Area" localSheetId="31">'C360'!$B:$H</definedName>
    <definedName name="_xlnm.Print_Area" localSheetId="32">'C360A'!$B:$H</definedName>
    <definedName name="_xlnm.Print_Area" localSheetId="8">'G340'!$B:$H</definedName>
    <definedName name="_xlnm.Print_Area" localSheetId="7">'G380'!$B:$H</definedName>
    <definedName name="_xlnm.Print_Area" localSheetId="6">'G420'!$B:$H</definedName>
    <definedName name="_xlnm.Print_Area" localSheetId="5">'G500'!$B:$H</definedName>
    <definedName name="_xlnm.Print_Area" localSheetId="4">'G580'!$B:$H</definedName>
    <definedName name="_xlnm.Print_Area" localSheetId="3">'G650'!$B:$H</definedName>
    <definedName name="_xlnm.Print_Area" localSheetId="2">'G750'!$B:$H</definedName>
    <definedName name="_xlnm.Print_Area" localSheetId="1">'G850'!$B:$I</definedName>
    <definedName name="_xlnm.Print_Area" localSheetId="30">'R380'!$B:$H</definedName>
    <definedName name="_xlnm.Print_Area" localSheetId="29">'R420'!$B:$H</definedName>
    <definedName name="_xlnm.Print_Area" localSheetId="28">'R460'!$B:$H</definedName>
    <definedName name="_xlnm.Print_Area" localSheetId="47">RG370R!$B:$G</definedName>
    <definedName name="_xlnm.Print_Area" localSheetId="27">'S250'!$B:$H</definedName>
    <definedName name="_xlnm.Print_Area" localSheetId="26">'S275'!$B:$H</definedName>
    <definedName name="_xlnm.Print_Area" localSheetId="25">'S300'!$B:$H</definedName>
    <definedName name="_xlnm.Print_Area" localSheetId="14">S300L!$B:$H</definedName>
    <definedName name="_xlnm.Print_Area" localSheetId="20">S300S!$B:$H</definedName>
    <definedName name="_xlnm.Print_Area" localSheetId="24">'S330'!$B:$H</definedName>
    <definedName name="_xlnm.Print_Area" localSheetId="13">S330L!$B:$H</definedName>
    <definedName name="_xlnm.Print_Area" localSheetId="19">S330S!$B:$H</definedName>
    <definedName name="_xlnm.Print_Area" localSheetId="23">S370N!$B:$H</definedName>
    <definedName name="_xlnm.Print_Area" localSheetId="12">S370NL!$B:$H</definedName>
    <definedName name="_xlnm.Print_Area" localSheetId="18">S370NS!$B:$H</definedName>
    <definedName name="_xlnm.Print_Area" localSheetId="22">S420N!$B:$H</definedName>
    <definedName name="_xlnm.Print_Area" localSheetId="11">S420NL!$B:$H</definedName>
    <definedName name="_xlnm.Print_Area" localSheetId="17">S420NS!$B:$H</definedName>
    <definedName name="_xlnm.Print_Area" localSheetId="21">S470N!$B:$H</definedName>
    <definedName name="_xlnm.Print_Area" localSheetId="10">S470NL!$B:$H</definedName>
    <definedName name="_xlnm.Print_Area" localSheetId="16">S470NS!$B:$H</definedName>
    <definedName name="_xlnm.Print_Area" localSheetId="9">S520L!$B:$H</definedName>
    <definedName name="_xlnm.Print_Area" localSheetId="15">S520S!$B:$H</definedName>
    <definedName name="_xlnm.Print_Area" localSheetId="0">'Прайс-лист'!$B$6:$M$62</definedName>
  </definedNames>
  <calcPr calcId="125725"/>
</workbook>
</file>

<file path=xl/calcChain.xml><?xml version="1.0" encoding="utf-8"?>
<calcChain xmlns="http://schemas.openxmlformats.org/spreadsheetml/2006/main">
  <c r="F36" i="114"/>
  <c r="H36" s="1"/>
  <c r="F36" i="115"/>
  <c r="H36" s="1"/>
  <c r="F38" i="64"/>
  <c r="H38" s="1"/>
  <c r="F38" i="63"/>
  <c r="H38" s="1"/>
  <c r="F43" i="67"/>
  <c r="H43" s="1"/>
  <c r="F38" i="65"/>
  <c r="H38" s="1"/>
  <c r="F38" i="67"/>
  <c r="H38" s="1"/>
  <c r="E27" i="120" l="1"/>
  <c r="F65"/>
  <c r="H65" s="1"/>
  <c r="F64"/>
  <c r="H64" s="1"/>
  <c r="F55"/>
  <c r="F54"/>
  <c r="F53"/>
  <c r="E27" i="78" l="1"/>
  <c r="F66" i="130" l="1"/>
  <c r="H66" s="1"/>
  <c r="F65"/>
  <c r="H65" s="1"/>
  <c r="F67"/>
  <c r="H67" s="1"/>
  <c r="E27"/>
  <c r="G63" i="116" l="1"/>
  <c r="I63" s="1"/>
  <c r="F56" i="130" l="1"/>
  <c r="H56" s="1"/>
  <c r="F57" i="77"/>
  <c r="H57" s="1"/>
  <c r="F29" i="8" l="1"/>
  <c r="H29" s="1"/>
  <c r="F30"/>
  <c r="H30" s="1"/>
  <c r="F31"/>
  <c r="H31" s="1"/>
  <c r="F32"/>
  <c r="H32" s="1"/>
  <c r="F33"/>
  <c r="H33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G45" i="63" l="1"/>
  <c r="G44" i="65"/>
  <c r="F58" i="130" l="1"/>
  <c r="H58" s="1"/>
  <c r="F57"/>
  <c r="H57" s="1"/>
  <c r="F64"/>
  <c r="H64" s="1"/>
  <c r="F63"/>
  <c r="H63" s="1"/>
  <c r="F62"/>
  <c r="H62" s="1"/>
  <c r="F61"/>
  <c r="H61" s="1"/>
  <c r="F60"/>
  <c r="H60" s="1"/>
  <c r="F59"/>
  <c r="H59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2"/>
  <c r="H42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27"/>
  <c r="H27" s="1"/>
  <c r="M10" i="1" s="1"/>
  <c r="H53" i="120"/>
  <c r="H51" i="130" l="1"/>
  <c r="H53"/>
  <c r="F29" i="7"/>
  <c r="F33" i="9"/>
  <c r="H33" s="1"/>
  <c r="F32" i="10"/>
  <c r="H32" s="1"/>
  <c r="F33"/>
  <c r="H33" s="1"/>
  <c r="F34" i="15"/>
  <c r="H34" s="1"/>
  <c r="F34" i="16"/>
  <c r="H34" s="1"/>
  <c r="F34" i="17"/>
  <c r="H34" s="1"/>
  <c r="F34" i="19"/>
  <c r="H34" s="1"/>
  <c r="F35" i="64"/>
  <c r="H35" s="1"/>
  <c r="F35" i="63"/>
  <c r="H35" s="1"/>
  <c r="F27"/>
  <c r="F35" i="65"/>
  <c r="H35" s="1"/>
  <c r="F34" i="67"/>
  <c r="H34" s="1"/>
  <c r="F34" i="73"/>
  <c r="H34" s="1"/>
  <c r="F34" i="74"/>
  <c r="H34" s="1"/>
  <c r="G68" i="130" l="1"/>
  <c r="F34" i="128"/>
  <c r="H34" s="1"/>
  <c r="F33"/>
  <c r="H33" s="1"/>
  <c r="F32"/>
  <c r="H32" s="1"/>
  <c r="F31"/>
  <c r="H31" s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39"/>
  <c r="H39" s="1"/>
  <c r="F38"/>
  <c r="H38" s="1"/>
  <c r="G47" i="116"/>
  <c r="I47" s="1"/>
  <c r="F34" i="78"/>
  <c r="H34" s="1"/>
  <c r="G33" i="116"/>
  <c r="I33" s="1"/>
  <c r="F27" i="78"/>
  <c r="F55" i="128" l="1"/>
  <c r="H55" s="1"/>
  <c r="F54"/>
  <c r="H54" s="1"/>
  <c r="F43"/>
  <c r="H43" s="1"/>
  <c r="F42"/>
  <c r="H42" s="1"/>
  <c r="F53"/>
  <c r="H53" s="1"/>
  <c r="F52"/>
  <c r="H52" s="1"/>
  <c r="F51"/>
  <c r="H51" s="1"/>
  <c r="F50"/>
  <c r="H50" s="1"/>
  <c r="F44"/>
  <c r="H44" s="1"/>
  <c r="G49"/>
  <c r="F49"/>
  <c r="F48"/>
  <c r="H48" s="1"/>
  <c r="F47"/>
  <c r="H47" s="1"/>
  <c r="F46"/>
  <c r="H46" s="1"/>
  <c r="F45"/>
  <c r="H45" s="1"/>
  <c r="F40"/>
  <c r="H40" s="1"/>
  <c r="F39"/>
  <c r="H39" s="1"/>
  <c r="F38"/>
  <c r="H38" s="1"/>
  <c r="F37"/>
  <c r="H37" s="1"/>
  <c r="F36"/>
  <c r="H36" s="1"/>
  <c r="F35"/>
  <c r="H35" s="1"/>
  <c r="F30"/>
  <c r="H30" s="1"/>
  <c r="F26"/>
  <c r="H26" s="1"/>
  <c r="M14" i="1" s="1"/>
  <c r="F39" i="13"/>
  <c r="H39" s="1"/>
  <c r="F39" i="14"/>
  <c r="H39" s="1"/>
  <c r="H49" i="128" l="1"/>
  <c r="G56" s="1"/>
  <c r="F34" i="4"/>
  <c r="G46" i="116"/>
  <c r="I46" s="1"/>
  <c r="G45"/>
  <c r="I45" s="1"/>
  <c r="G44"/>
  <c r="I44" s="1"/>
  <c r="G43"/>
  <c r="I43" s="1"/>
  <c r="F32" i="9" l="1"/>
  <c r="H32" s="1"/>
  <c r="F31"/>
  <c r="H31" s="1"/>
  <c r="F30"/>
  <c r="H30" s="1"/>
  <c r="F29"/>
  <c r="H29" s="1"/>
  <c r="F35" i="10"/>
  <c r="H35" s="1"/>
  <c r="F37" i="13"/>
  <c r="H37" s="1"/>
  <c r="F35"/>
  <c r="H35" s="1"/>
  <c r="F34"/>
  <c r="H34" s="1"/>
  <c r="F33"/>
  <c r="H33" s="1"/>
  <c r="F32"/>
  <c r="H32" s="1"/>
  <c r="F31"/>
  <c r="H31" s="1"/>
  <c r="F30"/>
  <c r="H30" s="1"/>
  <c r="F37" i="14"/>
  <c r="H37" s="1"/>
  <c r="F35"/>
  <c r="H35" s="1"/>
  <c r="F34"/>
  <c r="H34" s="1"/>
  <c r="F33"/>
  <c r="H33" s="1"/>
  <c r="F32"/>
  <c r="H32" s="1"/>
  <c r="F31"/>
  <c r="H31" s="1"/>
  <c r="F30"/>
  <c r="H30" s="1"/>
  <c r="F33" i="64"/>
  <c r="F39" i="15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40" i="16"/>
  <c r="H40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39" i="17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30" i="19"/>
  <c r="H30" s="1"/>
  <c r="F31"/>
  <c r="H31" s="1"/>
  <c r="F32"/>
  <c r="H32" s="1"/>
  <c r="F33"/>
  <c r="H33" s="1"/>
  <c r="F35"/>
  <c r="H35" s="1"/>
  <c r="F36"/>
  <c r="H36" s="1"/>
  <c r="F37"/>
  <c r="H37" s="1"/>
  <c r="F39"/>
  <c r="H39" s="1"/>
  <c r="F47" i="114"/>
  <c r="H47" s="1"/>
  <c r="F37"/>
  <c r="H37" s="1"/>
  <c r="F35"/>
  <c r="H35" s="1"/>
  <c r="F34"/>
  <c r="H34" s="1"/>
  <c r="F33"/>
  <c r="H33" s="1"/>
  <c r="F32"/>
  <c r="H32" s="1"/>
  <c r="F31"/>
  <c r="H31" s="1"/>
  <c r="F47" i="115"/>
  <c r="H47" s="1"/>
  <c r="F37" l="1"/>
  <c r="H37" s="1"/>
  <c r="F35"/>
  <c r="H35" s="1"/>
  <c r="F34"/>
  <c r="H34" s="1"/>
  <c r="F33"/>
  <c r="H33" s="1"/>
  <c r="F32"/>
  <c r="H32" s="1"/>
  <c r="F31"/>
  <c r="H31" s="1"/>
  <c r="F40" i="63"/>
  <c r="F39" i="64"/>
  <c r="H39" s="1"/>
  <c r="F37"/>
  <c r="H37" s="1"/>
  <c r="F36"/>
  <c r="H36" s="1"/>
  <c r="F34"/>
  <c r="H34" s="1"/>
  <c r="H33"/>
  <c r="F32"/>
  <c r="H32" s="1"/>
  <c r="F31"/>
  <c r="H31" s="1"/>
  <c r="F39" i="63"/>
  <c r="H39" s="1"/>
  <c r="F37"/>
  <c r="H37" s="1"/>
  <c r="F36"/>
  <c r="H36" s="1"/>
  <c r="F34"/>
  <c r="H34" s="1"/>
  <c r="F33"/>
  <c r="H33" s="1"/>
  <c r="F32"/>
  <c r="H32" s="1"/>
  <c r="F31"/>
  <c r="H31" s="1"/>
  <c r="F45" i="65"/>
  <c r="H45" s="1"/>
  <c r="F39"/>
  <c r="H39" s="1"/>
  <c r="F37"/>
  <c r="H37" s="1"/>
  <c r="F36"/>
  <c r="H36" s="1"/>
  <c r="F34"/>
  <c r="H34" s="1"/>
  <c r="F33"/>
  <c r="H33" s="1"/>
  <c r="F32"/>
  <c r="H32" s="1"/>
  <c r="F31"/>
  <c r="H31" s="1"/>
  <c r="F37" i="67"/>
  <c r="F39"/>
  <c r="H39" s="1"/>
  <c r="F40" i="73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0" i="74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1" i="78"/>
  <c r="H31" s="1"/>
  <c r="F42"/>
  <c r="H42" s="1"/>
  <c r="F43"/>
  <c r="H43" s="1"/>
  <c r="F44"/>
  <c r="H44" s="1"/>
  <c r="F45"/>
  <c r="H45" s="1"/>
  <c r="G37" i="116" l="1"/>
  <c r="I37" s="1"/>
  <c r="H51"/>
  <c r="G51" i="77"/>
  <c r="G42" i="116"/>
  <c r="I42" s="1"/>
  <c r="G32"/>
  <c r="F47" i="120"/>
  <c r="H47" s="1"/>
  <c r="F40"/>
  <c r="H40" l="1"/>
  <c r="F27" l="1"/>
  <c r="F62" i="78"/>
  <c r="H62" s="1"/>
  <c r="F46" i="120"/>
  <c r="H46" s="1"/>
  <c r="F52" i="77"/>
  <c r="H52" s="1"/>
  <c r="E15" i="105"/>
  <c r="E31" i="82" l="1"/>
  <c r="E29"/>
  <c r="G45" i="67" l="1"/>
  <c r="F45" i="73" l="1"/>
  <c r="H45" s="1"/>
  <c r="F44"/>
  <c r="H44" s="1"/>
  <c r="F43"/>
  <c r="H43" s="1"/>
  <c r="G57" i="120"/>
  <c r="G55"/>
  <c r="F36" i="77"/>
  <c r="F38"/>
  <c r="H38" s="1"/>
  <c r="F37" i="78"/>
  <c r="H37" s="1"/>
  <c r="G35" i="116"/>
  <c r="I35" s="1"/>
  <c r="G36" l="1"/>
  <c r="I36" s="1"/>
  <c r="F38" i="120"/>
  <c r="F51"/>
  <c r="H51" s="1"/>
  <c r="F58"/>
  <c r="F63"/>
  <c r="H63" s="1"/>
  <c r="F62"/>
  <c r="H62" s="1"/>
  <c r="F57"/>
  <c r="F56"/>
  <c r="H56" s="1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F67"/>
  <c r="H67" s="1"/>
  <c r="F66"/>
  <c r="H66" s="1"/>
  <c r="F61"/>
  <c r="H61" s="1"/>
  <c r="F60"/>
  <c r="H60" s="1"/>
  <c r="F59"/>
  <c r="H59" s="1"/>
  <c r="H54"/>
  <c r="F45"/>
  <c r="H45" s="1"/>
  <c r="H27"/>
  <c r="M12" i="1" s="1"/>
  <c r="H38" i="120" l="1"/>
  <c r="H57"/>
  <c r="H58"/>
  <c r="H55"/>
  <c r="E21" i="105"/>
  <c r="E20"/>
  <c r="E19"/>
  <c r="E32" i="79"/>
  <c r="E31"/>
  <c r="E29"/>
  <c r="E25"/>
  <c r="E31" i="80"/>
  <c r="E29"/>
  <c r="E25"/>
  <c r="G25" s="1"/>
  <c r="E32" i="81"/>
  <c r="E31"/>
  <c r="E29"/>
  <c r="E25"/>
  <c r="G31" i="82"/>
  <c r="G29"/>
  <c r="E25"/>
  <c r="G25" s="1"/>
  <c r="M57" i="1" s="1"/>
  <c r="E32" i="83"/>
  <c r="E25"/>
  <c r="E31" i="84"/>
  <c r="E29"/>
  <c r="E25"/>
  <c r="G25" s="1"/>
  <c r="F36" i="90"/>
  <c r="F35"/>
  <c r="F34"/>
  <c r="F33"/>
  <c r="F32"/>
  <c r="F31"/>
  <c r="F29"/>
  <c r="F25"/>
  <c r="F36" i="89"/>
  <c r="F35"/>
  <c r="F34"/>
  <c r="F33"/>
  <c r="F32"/>
  <c r="F31"/>
  <c r="F29"/>
  <c r="F25"/>
  <c r="F37" i="92"/>
  <c r="F36"/>
  <c r="F35"/>
  <c r="F34"/>
  <c r="F33"/>
  <c r="F32"/>
  <c r="F31"/>
  <c r="F29"/>
  <c r="F25"/>
  <c r="F37" i="91"/>
  <c r="F36"/>
  <c r="F35"/>
  <c r="F34"/>
  <c r="F33"/>
  <c r="F32"/>
  <c r="F31"/>
  <c r="F29"/>
  <c r="F25"/>
  <c r="F38" i="94"/>
  <c r="F37"/>
  <c r="F36"/>
  <c r="F35"/>
  <c r="F34"/>
  <c r="F33"/>
  <c r="F32"/>
  <c r="F31"/>
  <c r="F29"/>
  <c r="F25"/>
  <c r="F39" i="93"/>
  <c r="F38"/>
  <c r="F37"/>
  <c r="F36"/>
  <c r="F35"/>
  <c r="F34"/>
  <c r="F33"/>
  <c r="F32"/>
  <c r="F30"/>
  <c r="H30" s="1"/>
  <c r="F26"/>
  <c r="F38" i="96"/>
  <c r="F37"/>
  <c r="F36"/>
  <c r="F35"/>
  <c r="F34"/>
  <c r="F33"/>
  <c r="F32"/>
  <c r="F31"/>
  <c r="F29"/>
  <c r="F25"/>
  <c r="F39" i="95"/>
  <c r="F38"/>
  <c r="F37"/>
  <c r="F36"/>
  <c r="F35"/>
  <c r="F34"/>
  <c r="F33"/>
  <c r="F32"/>
  <c r="F30"/>
  <c r="F26"/>
  <c r="F32" i="82" l="1"/>
  <c r="G68" i="120"/>
  <c r="H25" i="94"/>
  <c r="H37"/>
  <c r="H33" i="89"/>
  <c r="G21" i="105"/>
  <c r="H32" i="95"/>
  <c r="H32" i="94"/>
  <c r="G25" i="79"/>
  <c r="H37" i="95"/>
  <c r="H34" i="96"/>
  <c r="G20" i="105"/>
  <c r="G25" i="83"/>
  <c r="H25" i="92"/>
  <c r="H36" i="96"/>
  <c r="H25" i="91"/>
  <c r="M50" i="1" s="1"/>
  <c r="H35" i="89"/>
  <c r="H35" i="90"/>
  <c r="H26" i="95"/>
  <c r="H33" i="96"/>
  <c r="H34" i="91"/>
  <c r="H32" i="90"/>
  <c r="G31" i="83"/>
  <c r="H35" i="95"/>
  <c r="H38" i="93"/>
  <c r="H35" i="94"/>
  <c r="H32" i="92"/>
  <c r="G25" i="81"/>
  <c r="G29" i="79"/>
  <c r="H31" i="96"/>
  <c r="H34" i="94"/>
  <c r="H32" i="91"/>
  <c r="H29" i="89"/>
  <c r="H36" i="93"/>
  <c r="H31" i="91"/>
  <c r="H29" i="92"/>
  <c r="H25" i="90"/>
  <c r="G29" i="84"/>
  <c r="H30" i="95"/>
  <c r="H38"/>
  <c r="H35" i="96"/>
  <c r="H33" i="93"/>
  <c r="H35" i="92"/>
  <c r="H34" i="90"/>
  <c r="G31" i="81"/>
  <c r="G19" i="105"/>
  <c r="H34" i="95"/>
  <c r="H29" i="96"/>
  <c r="H35" i="93"/>
  <c r="H31" i="94"/>
  <c r="H36" i="91"/>
  <c r="H34" i="92"/>
  <c r="H32" i="89"/>
  <c r="H31" i="90"/>
  <c r="H33" i="95"/>
  <c r="H25" i="96"/>
  <c r="H37"/>
  <c r="H34" i="93"/>
  <c r="H29" i="94"/>
  <c r="H35" i="91"/>
  <c r="H33" i="92"/>
  <c r="H31" i="89"/>
  <c r="H29" i="90"/>
  <c r="G31" i="79"/>
  <c r="H32" i="93"/>
  <c r="H36" i="94"/>
  <c r="H33" i="91"/>
  <c r="H31" i="92"/>
  <c r="H25" i="89"/>
  <c r="M52" i="1" s="1"/>
  <c r="G29" i="81"/>
  <c r="H36" i="95"/>
  <c r="H32" i="96"/>
  <c r="H26" i="93"/>
  <c r="M48" i="1" s="1"/>
  <c r="H37" i="93"/>
  <c r="H33" i="94"/>
  <c r="H29" i="91"/>
  <c r="H36" i="92"/>
  <c r="H34" i="89"/>
  <c r="H33" i="90"/>
  <c r="G29" i="83"/>
  <c r="G29" i="80"/>
  <c r="G15" i="105"/>
  <c r="F38" i="98"/>
  <c r="F37"/>
  <c r="F36"/>
  <c r="F35"/>
  <c r="F34"/>
  <c r="F33"/>
  <c r="F32"/>
  <c r="F31"/>
  <c r="F29"/>
  <c r="F25"/>
  <c r="F39" i="97"/>
  <c r="F38"/>
  <c r="F37"/>
  <c r="F36"/>
  <c r="F35"/>
  <c r="F34"/>
  <c r="F33"/>
  <c r="F32"/>
  <c r="F30"/>
  <c r="H30" s="1"/>
  <c r="F26"/>
  <c r="F41" i="100"/>
  <c r="F40"/>
  <c r="F39"/>
  <c r="F38"/>
  <c r="F43"/>
  <c r="F42"/>
  <c r="F44"/>
  <c r="F36"/>
  <c r="F35"/>
  <c r="F34"/>
  <c r="F33"/>
  <c r="F37"/>
  <c r="F31"/>
  <c r="F30"/>
  <c r="F26"/>
  <c r="F41" i="101"/>
  <c r="F40"/>
  <c r="F39"/>
  <c r="F38"/>
  <c r="F43"/>
  <c r="F42"/>
  <c r="F44"/>
  <c r="F36"/>
  <c r="F35"/>
  <c r="F34"/>
  <c r="F33"/>
  <c r="F37"/>
  <c r="F31"/>
  <c r="F30"/>
  <c r="F26"/>
  <c r="H33" i="100" l="1"/>
  <c r="H25" i="98"/>
  <c r="M45" i="1" s="1"/>
  <c r="H37" i="98"/>
  <c r="H39" i="100"/>
  <c r="H35" i="97"/>
  <c r="H36" i="101"/>
  <c r="H31"/>
  <c r="H43"/>
  <c r="H34" i="97"/>
  <c r="H31" i="98"/>
  <c r="H31" i="100"/>
  <c r="H43"/>
  <c r="H33" i="97"/>
  <c r="H29" i="98"/>
  <c r="H36" i="100"/>
  <c r="H33" i="101"/>
  <c r="H39"/>
  <c r="H35"/>
  <c r="H35" i="98"/>
  <c r="H34" i="101"/>
  <c r="H40"/>
  <c r="H35" i="100"/>
  <c r="H34"/>
  <c r="H40"/>
  <c r="H36" i="97"/>
  <c r="H32" i="98"/>
  <c r="H37" i="101"/>
  <c r="H38"/>
  <c r="H37" i="100"/>
  <c r="H38"/>
  <c r="H32" i="97"/>
  <c r="H36" i="98"/>
  <c r="H30" i="101"/>
  <c r="H42"/>
  <c r="H30" i="100"/>
  <c r="H42"/>
  <c r="H38" i="97"/>
  <c r="H34" i="98"/>
  <c r="H26" i="101"/>
  <c r="H44"/>
  <c r="H26" i="100"/>
  <c r="H44"/>
  <c r="H26" i="97"/>
  <c r="H37"/>
  <c r="H33" i="98"/>
  <c r="F41" i="102"/>
  <c r="F40"/>
  <c r="F39"/>
  <c r="F38"/>
  <c r="F43"/>
  <c r="F42"/>
  <c r="F44"/>
  <c r="F36"/>
  <c r="F35"/>
  <c r="F34"/>
  <c r="F33"/>
  <c r="F37"/>
  <c r="F31"/>
  <c r="F30"/>
  <c r="F26"/>
  <c r="F38" i="2"/>
  <c r="F37"/>
  <c r="F36"/>
  <c r="F35"/>
  <c r="F34"/>
  <c r="F33"/>
  <c r="F29"/>
  <c r="F31"/>
  <c r="F30"/>
  <c r="F25"/>
  <c r="F40" i="3"/>
  <c r="F39"/>
  <c r="F36"/>
  <c r="F38"/>
  <c r="F37"/>
  <c r="F35"/>
  <c r="F34"/>
  <c r="F33"/>
  <c r="F29"/>
  <c r="F31"/>
  <c r="F30"/>
  <c r="F25"/>
  <c r="F44" i="4"/>
  <c r="F43"/>
  <c r="F42"/>
  <c r="F41"/>
  <c r="F38"/>
  <c r="F40"/>
  <c r="F39"/>
  <c r="F37"/>
  <c r="F36"/>
  <c r="F35"/>
  <c r="H35" s="1"/>
  <c r="H34"/>
  <c r="F33"/>
  <c r="F29"/>
  <c r="F31"/>
  <c r="F30"/>
  <c r="F25"/>
  <c r="F44" i="7"/>
  <c r="F43"/>
  <c r="F42"/>
  <c r="F41"/>
  <c r="F38"/>
  <c r="F40"/>
  <c r="F39"/>
  <c r="F37"/>
  <c r="F36"/>
  <c r="F35"/>
  <c r="F34"/>
  <c r="F33"/>
  <c r="H29"/>
  <c r="F31"/>
  <c r="F30"/>
  <c r="F25"/>
  <c r="F25" i="8"/>
  <c r="H25" s="1"/>
  <c r="G48" s="1"/>
  <c r="F48" i="9"/>
  <c r="F47"/>
  <c r="F46"/>
  <c r="F45"/>
  <c r="F41"/>
  <c r="F42"/>
  <c r="F44"/>
  <c r="F43"/>
  <c r="F40"/>
  <c r="F39"/>
  <c r="F38"/>
  <c r="F37"/>
  <c r="F36"/>
  <c r="H36" s="1"/>
  <c r="F34"/>
  <c r="F25"/>
  <c r="F45" i="10"/>
  <c r="F44"/>
  <c r="F43"/>
  <c r="F42"/>
  <c r="F38"/>
  <c r="F39"/>
  <c r="F41"/>
  <c r="F40"/>
  <c r="F37"/>
  <c r="F36"/>
  <c r="F29"/>
  <c r="F31"/>
  <c r="F30"/>
  <c r="F25"/>
  <c r="H25" s="1"/>
  <c r="F48" i="13"/>
  <c r="F47"/>
  <c r="F46"/>
  <c r="F45"/>
  <c r="F44"/>
  <c r="F43"/>
  <c r="F40"/>
  <c r="F42"/>
  <c r="F41"/>
  <c r="F38"/>
  <c r="F26"/>
  <c r="F48" i="14"/>
  <c r="F47"/>
  <c r="F46"/>
  <c r="F45"/>
  <c r="F44"/>
  <c r="F43"/>
  <c r="F40"/>
  <c r="F42"/>
  <c r="F41"/>
  <c r="F38"/>
  <c r="F26"/>
  <c r="F52" i="15"/>
  <c r="H52" s="1"/>
  <c r="F51"/>
  <c r="H51" s="1"/>
  <c r="F50"/>
  <c r="H50" s="1"/>
  <c r="F49"/>
  <c r="H49" s="1"/>
  <c r="F48"/>
  <c r="H48" s="1"/>
  <c r="F44"/>
  <c r="H44" s="1"/>
  <c r="F43"/>
  <c r="H43" s="1"/>
  <c r="F42"/>
  <c r="H42" s="1"/>
  <c r="F45"/>
  <c r="H45" s="1"/>
  <c r="F47"/>
  <c r="H47" s="1"/>
  <c r="F46"/>
  <c r="H46" s="1"/>
  <c r="F41"/>
  <c r="H41" s="1"/>
  <c r="F40"/>
  <c r="H40" s="1"/>
  <c r="F26"/>
  <c r="F54" i="16"/>
  <c r="F53"/>
  <c r="F52"/>
  <c r="F51"/>
  <c r="F50"/>
  <c r="F46"/>
  <c r="F45"/>
  <c r="F44"/>
  <c r="F47"/>
  <c r="F49"/>
  <c r="F48"/>
  <c r="F43"/>
  <c r="F42"/>
  <c r="F41"/>
  <c r="F26"/>
  <c r="F53" i="17"/>
  <c r="F52"/>
  <c r="F51"/>
  <c r="F50"/>
  <c r="F49"/>
  <c r="F45"/>
  <c r="F44"/>
  <c r="F43"/>
  <c r="F46"/>
  <c r="F48"/>
  <c r="F47"/>
  <c r="F42"/>
  <c r="F41"/>
  <c r="F40"/>
  <c r="F26"/>
  <c r="F55" i="19"/>
  <c r="F54"/>
  <c r="F53"/>
  <c r="F52"/>
  <c r="F51"/>
  <c r="F47"/>
  <c r="F46"/>
  <c r="F45"/>
  <c r="F44"/>
  <c r="F43"/>
  <c r="F48"/>
  <c r="F50"/>
  <c r="F49"/>
  <c r="F42"/>
  <c r="F41"/>
  <c r="F40"/>
  <c r="F26"/>
  <c r="F49" i="114"/>
  <c r="F48"/>
  <c r="F46"/>
  <c r="F45"/>
  <c r="F41"/>
  <c r="F44"/>
  <c r="F43"/>
  <c r="F42"/>
  <c r="F40"/>
  <c r="F39"/>
  <c r="F27"/>
  <c r="H38" i="7" l="1"/>
  <c r="H29" i="4"/>
  <c r="H29" i="3"/>
  <c r="H39"/>
  <c r="H39" i="114"/>
  <c r="H48"/>
  <c r="H48" i="19"/>
  <c r="H25" i="7"/>
  <c r="H25" i="4"/>
  <c r="H37"/>
  <c r="H47" i="17"/>
  <c r="H51"/>
  <c r="H42" i="13"/>
  <c r="H37" i="10"/>
  <c r="H44" i="114"/>
  <c r="H45" i="16"/>
  <c r="H40" i="9"/>
  <c r="H26" i="13"/>
  <c r="H46"/>
  <c r="H44" i="9"/>
  <c r="H26" i="19"/>
  <c r="H44"/>
  <c r="H26" i="14"/>
  <c r="H25" i="3"/>
  <c r="H37"/>
  <c r="H36" i="102"/>
  <c r="H55" i="19"/>
  <c r="H46" i="14"/>
  <c r="H33" i="102"/>
  <c r="H39"/>
  <c r="H27" i="114"/>
  <c r="H49" i="16"/>
  <c r="H53"/>
  <c r="H38" i="9"/>
  <c r="H46"/>
  <c r="H50" i="19"/>
  <c r="H52"/>
  <c r="H45" i="114"/>
  <c r="H42" i="16"/>
  <c r="H50"/>
  <c r="H40" i="14"/>
  <c r="H38" i="13"/>
  <c r="H47"/>
  <c r="H43" i="10"/>
  <c r="H39" i="7"/>
  <c r="H39" i="4"/>
  <c r="H38" i="10"/>
  <c r="H36" i="7"/>
  <c r="H35" i="3"/>
  <c r="H25" i="2"/>
  <c r="H40" i="114"/>
  <c r="H43" i="17"/>
  <c r="H26" i="15"/>
  <c r="H43" i="14"/>
  <c r="H31" i="4"/>
  <c r="H29" i="2"/>
  <c r="H30" i="102"/>
  <c r="H42"/>
  <c r="H53" i="19"/>
  <c r="H47" i="16"/>
  <c r="H42" i="19"/>
  <c r="H47"/>
  <c r="H42" i="17"/>
  <c r="H50"/>
  <c r="H43" i="16"/>
  <c r="H51"/>
  <c r="H44" i="13"/>
  <c r="H40" i="10"/>
  <c r="H43" i="4"/>
  <c r="H36" i="2"/>
  <c r="H43" i="114"/>
  <c r="H40" i="19"/>
  <c r="H45"/>
  <c r="H40" i="17"/>
  <c r="H45"/>
  <c r="H45" i="14"/>
  <c r="H40" i="13"/>
  <c r="H42" i="9"/>
  <c r="H33" i="7"/>
  <c r="H41"/>
  <c r="H41" i="4"/>
  <c r="H34" i="2"/>
  <c r="H37" i="102"/>
  <c r="H38"/>
  <c r="H46" i="17"/>
  <c r="H41" i="14"/>
  <c r="H42" i="114"/>
  <c r="H43" i="19"/>
  <c r="H54"/>
  <c r="H48" i="17"/>
  <c r="H52"/>
  <c r="H48" i="16"/>
  <c r="H52"/>
  <c r="H38" i="14"/>
  <c r="H47"/>
  <c r="H43" i="13"/>
  <c r="H29" i="10"/>
  <c r="H42"/>
  <c r="H39" i="9"/>
  <c r="H47"/>
  <c r="H30" i="7"/>
  <c r="H37"/>
  <c r="H42" i="4"/>
  <c r="H33" i="3"/>
  <c r="H40"/>
  <c r="H33" i="2"/>
  <c r="H26" i="102"/>
  <c r="H44"/>
  <c r="H31" i="10"/>
  <c r="H39"/>
  <c r="H37" i="9"/>
  <c r="H45"/>
  <c r="H35" i="7"/>
  <c r="H43"/>
  <c r="H38" i="4"/>
  <c r="H31" i="3"/>
  <c r="H36"/>
  <c r="H31" i="2"/>
  <c r="H35" i="102"/>
  <c r="H46" i="114"/>
  <c r="H49" i="19"/>
  <c r="H51"/>
  <c r="H41" i="17"/>
  <c r="H49"/>
  <c r="H41" i="16"/>
  <c r="H46"/>
  <c r="H44" i="14"/>
  <c r="H41" i="13"/>
  <c r="H30" i="10"/>
  <c r="H41"/>
  <c r="H25" i="9"/>
  <c r="H41"/>
  <c r="H34" i="7"/>
  <c r="H42"/>
  <c r="H33" i="4"/>
  <c r="H40"/>
  <c r="H30" i="3"/>
  <c r="H38"/>
  <c r="H30" i="2"/>
  <c r="H37"/>
  <c r="H34" i="102"/>
  <c r="H40"/>
  <c r="H41" i="114"/>
  <c r="H41" i="19"/>
  <c r="H46"/>
  <c r="H26" i="17"/>
  <c r="H44"/>
  <c r="H26" i="16"/>
  <c r="H44"/>
  <c r="H42" i="14"/>
  <c r="H45" i="13"/>
  <c r="H36" i="10"/>
  <c r="H44"/>
  <c r="H34" i="9"/>
  <c r="H43"/>
  <c r="H31" i="7"/>
  <c r="H40"/>
  <c r="H30" i="4"/>
  <c r="H36"/>
  <c r="H34" i="3"/>
  <c r="H35" i="2"/>
  <c r="H31" i="102"/>
  <c r="H43"/>
  <c r="F49" i="115"/>
  <c r="F48"/>
  <c r="F46"/>
  <c r="F45"/>
  <c r="F41"/>
  <c r="F44"/>
  <c r="F43"/>
  <c r="F42"/>
  <c r="F40"/>
  <c r="F39"/>
  <c r="F27"/>
  <c r="F54" i="64"/>
  <c r="F53"/>
  <c r="F52"/>
  <c r="F51"/>
  <c r="F50"/>
  <c r="F49"/>
  <c r="F44"/>
  <c r="F45"/>
  <c r="F43"/>
  <c r="F46"/>
  <c r="F48"/>
  <c r="F47"/>
  <c r="F42"/>
  <c r="F41"/>
  <c r="F27"/>
  <c r="F57" i="63"/>
  <c r="F56"/>
  <c r="F55"/>
  <c r="F54"/>
  <c r="F53"/>
  <c r="F52"/>
  <c r="F47"/>
  <c r="F48"/>
  <c r="F46"/>
  <c r="F49"/>
  <c r="F51"/>
  <c r="F50"/>
  <c r="F45"/>
  <c r="F44"/>
  <c r="F43"/>
  <c r="F42"/>
  <c r="H47" l="1"/>
  <c r="H45" i="64"/>
  <c r="H27" i="115"/>
  <c r="H40"/>
  <c r="H53" i="63"/>
  <c r="H41" i="115"/>
  <c r="H48" i="64"/>
  <c r="H52"/>
  <c r="H45" i="115"/>
  <c r="H51" i="63"/>
  <c r="H27" i="64"/>
  <c r="H41"/>
  <c r="H44"/>
  <c r="H42" i="115"/>
  <c r="H42" i="63"/>
  <c r="H49"/>
  <c r="H55"/>
  <c r="H46" i="64"/>
  <c r="H53"/>
  <c r="H52" i="63"/>
  <c r="H50" i="64"/>
  <c r="H50" i="63"/>
  <c r="H42" i="64"/>
  <c r="H49"/>
  <c r="H43" i="115"/>
  <c r="H46" i="63"/>
  <c r="H44"/>
  <c r="H56"/>
  <c r="H39" i="115"/>
  <c r="H48"/>
  <c r="G53" i="15"/>
  <c r="H45" i="63"/>
  <c r="H43" i="64"/>
  <c r="H46" i="115"/>
  <c r="H43" i="63"/>
  <c r="H48"/>
  <c r="H54"/>
  <c r="H47" i="64"/>
  <c r="H51"/>
  <c r="H44" i="115"/>
  <c r="H40" i="63"/>
  <c r="F56" i="65"/>
  <c r="F55"/>
  <c r="F54"/>
  <c r="F53"/>
  <c r="F52"/>
  <c r="F51"/>
  <c r="F46"/>
  <c r="F47"/>
  <c r="F48"/>
  <c r="F50"/>
  <c r="F49"/>
  <c r="F44"/>
  <c r="F43"/>
  <c r="F42"/>
  <c r="F41"/>
  <c r="F27"/>
  <c r="F59" i="67"/>
  <c r="F58"/>
  <c r="F57"/>
  <c r="F56"/>
  <c r="F55"/>
  <c r="F54"/>
  <c r="F50"/>
  <c r="F49"/>
  <c r="F47"/>
  <c r="F48"/>
  <c r="F46"/>
  <c r="F51"/>
  <c r="F53"/>
  <c r="F52"/>
  <c r="F45"/>
  <c r="F44"/>
  <c r="F42"/>
  <c r="F41"/>
  <c r="F31"/>
  <c r="F36"/>
  <c r="F35"/>
  <c r="F33"/>
  <c r="F32"/>
  <c r="F27"/>
  <c r="H44" i="65" l="1"/>
  <c r="H45" i="67"/>
  <c r="H53"/>
  <c r="H47" i="65"/>
  <c r="H51" i="67"/>
  <c r="H56"/>
  <c r="H41" i="65"/>
  <c r="H49"/>
  <c r="H53"/>
  <c r="H33" i="67"/>
  <c r="H44"/>
  <c r="H46"/>
  <c r="H57"/>
  <c r="H55"/>
  <c r="H50"/>
  <c r="H48" i="65"/>
  <c r="H55"/>
  <c r="H35" i="67"/>
  <c r="H52" i="65"/>
  <c r="H36" i="67"/>
  <c r="H42" i="65"/>
  <c r="H27" i="67"/>
  <c r="H41"/>
  <c r="H32"/>
  <c r="H42"/>
  <c r="H52"/>
  <c r="H54"/>
  <c r="H43" i="65"/>
  <c r="H50"/>
  <c r="H54"/>
  <c r="H31" i="67"/>
  <c r="H49"/>
  <c r="H27" i="65"/>
  <c r="H37" i="67"/>
  <c r="H47"/>
  <c r="H51" i="65"/>
  <c r="H48" i="67"/>
  <c r="H58"/>
  <c r="H46" i="65"/>
  <c r="H27" i="63"/>
  <c r="F54" i="73" l="1"/>
  <c r="F53"/>
  <c r="F52"/>
  <c r="F51"/>
  <c r="F50"/>
  <c r="F49"/>
  <c r="F48"/>
  <c r="F47"/>
  <c r="F46"/>
  <c r="F42"/>
  <c r="F26"/>
  <c r="F54" i="74"/>
  <c r="F53"/>
  <c r="F52"/>
  <c r="F51"/>
  <c r="F50"/>
  <c r="F49"/>
  <c r="F48"/>
  <c r="F47"/>
  <c r="F46"/>
  <c r="F42"/>
  <c r="F45"/>
  <c r="F44"/>
  <c r="F43"/>
  <c r="F26"/>
  <c r="F58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8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6"/>
  <c r="F47"/>
  <c r="F40"/>
  <c r="F36"/>
  <c r="F35"/>
  <c r="F33"/>
  <c r="F32"/>
  <c r="H51" i="77" l="1"/>
  <c r="H54" i="78"/>
  <c r="H48" i="77"/>
  <c r="H65" i="78"/>
  <c r="H49" i="77"/>
  <c r="H35" i="78"/>
  <c r="H50"/>
  <c r="H52" i="73"/>
  <c r="H40" i="78"/>
  <c r="H51"/>
  <c r="H57"/>
  <c r="H48"/>
  <c r="H47" i="73"/>
  <c r="H26" i="77"/>
  <c r="H31"/>
  <c r="H50"/>
  <c r="H55"/>
  <c r="H47" i="74"/>
  <c r="H26" i="73"/>
  <c r="M16" i="1" s="1"/>
  <c r="H49" i="73"/>
  <c r="H27" i="78"/>
  <c r="H47"/>
  <c r="H46" i="74"/>
  <c r="H48" i="73"/>
  <c r="H56" i="78"/>
  <c r="H64"/>
  <c r="H36" i="77"/>
  <c r="H44"/>
  <c r="H44" i="74"/>
  <c r="H51"/>
  <c r="H60" i="78"/>
  <c r="H48" i="74"/>
  <c r="H36" i="78"/>
  <c r="H63"/>
  <c r="H46" i="77"/>
  <c r="H42" i="74"/>
  <c r="H53"/>
  <c r="H46" i="73"/>
  <c r="H53" i="78"/>
  <c r="H61"/>
  <c r="H47" i="77"/>
  <c r="H56"/>
  <c r="H45" i="74"/>
  <c r="H52"/>
  <c r="H42" i="73"/>
  <c r="H53"/>
  <c r="H33" i="78"/>
  <c r="H52"/>
  <c r="H55"/>
  <c r="H59"/>
  <c r="H30" i="77"/>
  <c r="H45"/>
  <c r="H54"/>
  <c r="H43" i="74"/>
  <c r="H50"/>
  <c r="H51" i="73"/>
  <c r="H32" i="78"/>
  <c r="H46"/>
  <c r="H58"/>
  <c r="H37" i="77"/>
  <c r="H43"/>
  <c r="H53"/>
  <c r="H26" i="74"/>
  <c r="H49"/>
  <c r="H50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34"/>
  <c r="G27"/>
  <c r="M62" i="1" s="1"/>
  <c r="M60" s="1"/>
  <c r="M59" s="1"/>
  <c r="M58" s="1"/>
  <c r="M56" s="1"/>
  <c r="M55" s="1"/>
  <c r="M53" s="1"/>
  <c r="M51" s="1"/>
  <c r="M49" s="1"/>
  <c r="M47" s="1"/>
  <c r="M46" s="1"/>
  <c r="M44" s="1"/>
  <c r="M42" s="1"/>
  <c r="M41" s="1"/>
  <c r="M40" s="1"/>
  <c r="M38" s="1"/>
  <c r="M37" s="1"/>
  <c r="M36" s="1"/>
  <c r="M35" s="1"/>
  <c r="M34" s="1"/>
  <c r="M33" s="1"/>
  <c r="M32" s="1"/>
  <c r="M30" s="1"/>
  <c r="M29" s="1"/>
  <c r="M28" s="1"/>
  <c r="M27" s="1"/>
  <c r="M26" s="1"/>
  <c r="M25" s="1"/>
  <c r="M23" s="1"/>
  <c r="M22" s="1"/>
  <c r="M21" s="1"/>
  <c r="M20" s="1"/>
  <c r="M19" s="1"/>
  <c r="M18"/>
  <c r="I51" i="116" l="1"/>
  <c r="I31"/>
  <c r="I55"/>
  <c r="I54"/>
  <c r="I59"/>
  <c r="I53"/>
  <c r="I40"/>
  <c r="I50"/>
  <c r="I34"/>
  <c r="I60"/>
  <c r="I41"/>
  <c r="I52"/>
  <c r="I32"/>
  <c r="I39"/>
  <c r="M15" i="1"/>
  <c r="M13" s="1"/>
  <c r="M11" s="1"/>
  <c r="I56" i="116"/>
  <c r="I61"/>
  <c r="I27"/>
  <c r="M9" i="1" s="1"/>
  <c r="I49" i="116"/>
  <c r="I58"/>
  <c r="I48"/>
  <c r="I57"/>
  <c r="I62"/>
  <c r="H54" i="73"/>
  <c r="G55" s="1"/>
  <c r="H58" i="77"/>
  <c r="G59" s="1"/>
  <c r="H54" i="74"/>
  <c r="G55" s="1"/>
  <c r="H66" i="78"/>
  <c r="G67" s="1"/>
  <c r="H56" i="65"/>
  <c r="G57" s="1"/>
  <c r="H57" i="63"/>
  <c r="G58" s="1"/>
  <c r="H59" i="67"/>
  <c r="G60" s="1"/>
  <c r="H54" i="64"/>
  <c r="G55" s="1"/>
  <c r="H49" i="115"/>
  <c r="G50" s="1"/>
  <c r="H44" i="4"/>
  <c r="G45" s="1"/>
  <c r="H48" i="14"/>
  <c r="G49" s="1"/>
  <c r="H45" i="10"/>
  <c r="G46" s="1"/>
  <c r="H44" i="7"/>
  <c r="G45" s="1"/>
  <c r="H49" i="114"/>
  <c r="G50" s="1"/>
  <c r="G56" i="19"/>
  <c r="G41" i="3"/>
  <c r="H48" i="9"/>
  <c r="G49" s="1"/>
  <c r="H53" i="17"/>
  <c r="G54" s="1"/>
  <c r="H54" i="16"/>
  <c r="G55" s="1"/>
  <c r="H38" i="2"/>
  <c r="G39" s="1"/>
  <c r="H41" i="102"/>
  <c r="G45" s="1"/>
  <c r="H48" i="13"/>
  <c r="G49" s="1"/>
  <c r="H39" i="97"/>
  <c r="G40" s="1"/>
  <c r="H41" i="101"/>
  <c r="G45" s="1"/>
  <c r="H38" i="98"/>
  <c r="G39" s="1"/>
  <c r="H36" i="90"/>
  <c r="G37" s="1"/>
  <c r="H36" i="89"/>
  <c r="G37" s="1"/>
  <c r="H37" i="92"/>
  <c r="G38" s="1"/>
  <c r="F22" i="105"/>
  <c r="H39" i="93"/>
  <c r="G40" s="1"/>
  <c r="H37" i="91"/>
  <c r="G38" s="1"/>
  <c r="H38" i="96"/>
  <c r="G39" s="1"/>
  <c r="G32" i="79"/>
  <c r="G33" s="1"/>
  <c r="G31" i="80"/>
  <c r="F32" s="1"/>
  <c r="H38" i="94"/>
  <c r="G39" s="1"/>
  <c r="G32" i="81"/>
  <c r="F33" s="1"/>
  <c r="G32" i="83"/>
  <c r="F33" s="1"/>
  <c r="G31" i="84"/>
  <c r="F32" s="1"/>
  <c r="H39" i="95"/>
  <c r="G40" s="1"/>
  <c r="H64" i="116" l="1"/>
  <c r="H41" i="100" l="1"/>
  <c r="G45" s="1"/>
</calcChain>
</file>

<file path=xl/comments1.xml><?xml version="1.0" encoding="utf-8"?>
<comments xmlns="http://schemas.openxmlformats.org/spreadsheetml/2006/main">
  <authors>
    <author>Автор</author>
  </authors>
  <commentLis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50" authorId="0">
      <text>
        <r>
          <rPr>
            <b/>
            <sz val="9"/>
            <color indexed="81"/>
            <rFont val="Tahoma"/>
            <charset val="1"/>
          </rPr>
          <t>Для ПЛМ YAMAHA не требуется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<sst xmlns="http://schemas.openxmlformats.org/spreadsheetml/2006/main" count="4347" uniqueCount="661">
  <si>
    <t>Discount</t>
  </si>
  <si>
    <t>Цена</t>
  </si>
  <si>
    <t>GRAND Silver Line S250 (Open RIB)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</si>
  <si>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</si>
  <si>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</si>
  <si>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</si>
  <si>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</si>
  <si>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</si>
  <si>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</si>
  <si>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</si>
  <si>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</si>
  <si>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</si>
  <si>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</si>
  <si>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</si>
  <si>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</si>
  <si>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</si>
  <si>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</si>
  <si>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</si>
  <si>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</si>
  <si>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</si>
  <si>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</si>
  <si>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</si>
  <si>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</si>
  <si>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</si>
  <si>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</si>
  <si>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</si>
  <si>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</si>
  <si>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</si>
  <si>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</si>
  <si>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</si>
  <si>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</si>
  <si>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</si>
  <si>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</si>
  <si>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</si>
  <si>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</si>
  <si>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</si>
  <si>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</si>
  <si>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</si>
  <si>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</si>
  <si>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</si>
  <si>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</si>
  <si>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</si>
  <si>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</si>
  <si>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</si>
  <si>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</si>
  <si>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</si>
  <si>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</si>
  <si>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</si>
  <si>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</si>
  <si>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</si>
  <si>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</si>
  <si>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</si>
  <si>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</si>
  <si>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</si>
  <si>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</si>
  <si>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</si>
  <si>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</si>
  <si>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</si>
  <si>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</si>
  <si>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</si>
  <si>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</si>
  <si>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</si>
  <si>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</si>
  <si>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</si>
  <si>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</si>
  <si>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</si>
  <si>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</si>
  <si>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</si>
  <si>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GRAND Silver Line S470N (Open RIB)</t>
  </si>
  <si>
    <t>-</t>
  </si>
  <si>
    <t>Арка навигационная нержавеющая полированная</t>
  </si>
  <si>
    <t>GRAND Silver Line S300S (Sport RIB)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</si>
  <si>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</si>
  <si>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</si>
  <si>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</si>
  <si>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</si>
  <si>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E2 (для лодки с навигационной аркой)</t>
  </si>
  <si>
    <t>GRAND Silver Line S420NS (Sport RIB)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</si>
  <si>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</si>
  <si>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</si>
  <si>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</si>
  <si>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</si>
  <si>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</si>
  <si>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</si>
  <si>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</si>
  <si>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</si>
  <si>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</si>
  <si>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</si>
  <si>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</si>
  <si>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</si>
  <si>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</si>
  <si>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Защитный чехол на рулевую стойку CL-14</t>
  </si>
  <si>
    <t>Защитный чехол на стойку пассажирскую SD-10</t>
  </si>
  <si>
    <t>GRAND Silver Line S520L (Deluxe)</t>
  </si>
  <si>
    <t>Защитный чехол на рулевую стойку CL-12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</si>
  <si>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</si>
  <si>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</si>
  <si>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</si>
  <si>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</si>
  <si>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</si>
  <si>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</si>
  <si>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</si>
  <si>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</si>
  <si>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</si>
  <si>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</si>
  <si>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</si>
  <si>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</si>
  <si>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</si>
  <si>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Съемный носовой сандек с подушкой</t>
  </si>
  <si>
    <t>Комплект электрооборудования №Е5 (для лодки без навигационной арки)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</si>
  <si>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</si>
  <si>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</si>
  <si>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</si>
  <si>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</si>
  <si>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</si>
  <si>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</si>
  <si>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</si>
  <si>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</si>
  <si>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—</t>
  </si>
  <si>
    <t>S330</t>
  </si>
  <si>
    <t>S420N</t>
  </si>
  <si>
    <t>S470N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</si>
  <si>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</si>
  <si>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</si>
  <si>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</si>
  <si>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</si>
  <si>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</si>
  <si>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</si>
  <si>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</si>
  <si>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</si>
  <si>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</si>
  <si>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</si>
  <si>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</si>
  <si>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S470NL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</si>
  <si>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</si>
  <si>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</si>
  <si>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</si>
  <si>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</si>
  <si>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</si>
  <si>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</si>
  <si>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</si>
  <si>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</si>
  <si>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</si>
  <si>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</si>
  <si>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</si>
  <si>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</si>
  <si>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</si>
  <si>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</si>
  <si>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</si>
  <si>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</si>
  <si>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</si>
  <si>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</si>
  <si>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</si>
  <si>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</si>
  <si>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</si>
  <si>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</si>
  <si>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</si>
  <si>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</si>
  <si>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</si>
  <si>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</si>
  <si>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</si>
  <si>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</si>
  <si>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</si>
  <si>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</si>
  <si>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</si>
  <si>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</si>
  <si>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</si>
  <si>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</si>
  <si>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</si>
  <si>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</si>
  <si>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</si>
  <si>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</si>
  <si>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</si>
  <si>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</si>
  <si>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</si>
  <si>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</si>
  <si>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</si>
  <si>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</si>
  <si>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</si>
  <si>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</si>
  <si>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</si>
  <si>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</si>
  <si>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</si>
  <si>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</si>
  <si>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</si>
  <si>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</si>
  <si>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</si>
  <si>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</si>
  <si>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</si>
  <si>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</si>
  <si>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</si>
  <si>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</si>
  <si>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</si>
  <si>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</si>
  <si>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</si>
  <si>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</si>
  <si>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</si>
  <si>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</si>
  <si>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</si>
  <si>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</si>
  <si>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</si>
  <si>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</si>
  <si>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</si>
  <si>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</si>
  <si>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</si>
  <si>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</si>
  <si>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</si>
  <si>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</si>
  <si>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</si>
  <si>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</si>
  <si>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</si>
  <si>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</si>
  <si>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</si>
  <si>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</si>
  <si>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</si>
  <si>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</si>
  <si>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</si>
  <si>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</si>
  <si>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</si>
  <si>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</si>
  <si>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</si>
  <si>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</si>
  <si>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</si>
  <si>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</si>
  <si>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</si>
  <si>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</si>
  <si>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</si>
  <si>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</si>
  <si>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</si>
  <si>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</si>
  <si>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</si>
  <si>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</si>
  <si>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</si>
  <si>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</si>
  <si>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</si>
  <si>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</si>
  <si>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</si>
  <si>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</si>
  <si>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</si>
  <si>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</si>
  <si>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</si>
  <si>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</si>
  <si>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</si>
  <si>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</si>
  <si>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</si>
  <si>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</si>
  <si>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</si>
  <si>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</si>
  <si>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</si>
  <si>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</si>
  <si>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</si>
  <si>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</si>
  <si>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</si>
  <si>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</si>
  <si>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</si>
  <si>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</si>
  <si>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</si>
  <si>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</si>
  <si>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</si>
  <si>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</si>
  <si>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</si>
  <si>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</si>
  <si>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</si>
  <si>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Длина (cм)</t>
  </si>
  <si>
    <t>Ширина (cм)</t>
  </si>
  <si>
    <t>Высота борта (см)</t>
  </si>
  <si>
    <t>Максимальная мощность двигателя (л.с.)</t>
  </si>
  <si>
    <t>Защитный тент лодочный</t>
  </si>
  <si>
    <t>Тент солнцезащитный алюминиевый 2-арочный</t>
  </si>
  <si>
    <t>GRAND RG370R</t>
  </si>
  <si>
    <t>Комплект съемных подушек (мягкие сиденья)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</si>
  <si>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</si>
  <si>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</si>
  <si>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Колесо рулевое De Luxe с втулкой X63</t>
  </si>
  <si>
    <t>G340</t>
  </si>
  <si>
    <t>SD-06</t>
  </si>
  <si>
    <t>SD-10</t>
  </si>
  <si>
    <t>выберите цвет …</t>
  </si>
  <si>
    <t>Замена винилис-кожи на SILVERTEX VINYL</t>
  </si>
  <si>
    <t>Замена цвета винилис-кожи</t>
  </si>
  <si>
    <t>Защитный чехол на лодку с стеклопластиковыми законцовками баллонов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</si>
  <si>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</si>
  <si>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</si>
  <si>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</si>
  <si>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</si>
  <si>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</si>
  <si>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</si>
  <si>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</si>
  <si>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</si>
  <si>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</si>
  <si>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</si>
  <si>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</si>
  <si>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</si>
  <si>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</si>
  <si>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</si>
  <si>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</si>
  <si>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</si>
  <si>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</si>
  <si>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</si>
  <si>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</si>
  <si>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</si>
  <si>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</si>
  <si>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</si>
  <si>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</si>
  <si>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</si>
  <si>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</si>
  <si>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</si>
  <si>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G650</t>
  </si>
  <si>
    <t>G850</t>
  </si>
  <si>
    <t>Изменение высоты транца под короткую ногу (381 мм)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</si>
  <si>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</si>
  <si>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</si>
  <si>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Носовая якорная накладка с роульсом и уткой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</si>
  <si>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</si>
  <si>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</si>
  <si>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</si>
  <si>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</si>
  <si>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</si>
  <si>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</si>
  <si>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</si>
  <si>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Цвет: баллона, стеклопластика и декор (варианты обивки)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</si>
  <si>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</si>
  <si>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</si>
  <si>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</si>
  <si>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</si>
  <si>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</si>
  <si>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</si>
  <si>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</si>
  <si>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</si>
  <si>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</si>
  <si>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</si>
  <si>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</si>
  <si>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</si>
  <si>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</si>
  <si>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</si>
  <si>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</si>
  <si>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</si>
  <si>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</si>
  <si>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</si>
  <si>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</si>
  <si>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</si>
  <si>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</si>
  <si>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</si>
  <si>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</si>
  <si>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</si>
  <si>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</si>
  <si>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</si>
  <si>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</si>
  <si>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</si>
  <si>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</si>
  <si>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</si>
  <si>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</si>
  <si>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</si>
  <si>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 xml:space="preserve"> </t>
  </si>
  <si>
    <t>Носовой рундук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</si>
  <si>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</si>
  <si>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</si>
  <si>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</si>
  <si>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</si>
  <si>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</si>
  <si>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</si>
  <si>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</si>
  <si>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</si>
  <si>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</si>
  <si>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</si>
  <si>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Экстерьер | Интерьер</t>
  </si>
  <si>
    <t xml:space="preserve">Два задних люка с нишей для швартовочных концов </t>
  </si>
  <si>
    <t>Creamy</t>
  </si>
  <si>
    <t>Off-white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</si>
  <si>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</si>
  <si>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</si>
  <si>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</si>
  <si>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</si>
  <si>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</si>
  <si>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</si>
  <si>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</si>
  <si>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</si>
  <si>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</si>
  <si>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</si>
  <si>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</si>
  <si>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</si>
  <si>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>Рулевое колесо Ultraflex</t>
  </si>
  <si>
    <t>Black "SPORT"</t>
  </si>
  <si>
    <t>White "De Luxe"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</si>
  <si>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</si>
  <si>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</si>
  <si>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</si>
  <si>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</si>
  <si>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</si>
  <si>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</si>
  <si>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</si>
  <si>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</si>
  <si>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</si>
  <si>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</si>
  <si>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</si>
  <si>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</si>
  <si>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</si>
  <si>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</si>
  <si>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</si>
  <si>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</si>
  <si>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</si>
  <si>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</si>
  <si>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</si>
  <si>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</si>
  <si>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</si>
  <si>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</si>
  <si>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</si>
  <si>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</si>
  <si>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</si>
  <si>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</si>
  <si>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</si>
  <si>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</si>
  <si>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</si>
  <si>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</si>
  <si>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</si>
  <si>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</si>
  <si>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</si>
  <si>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G420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</si>
  <si>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</si>
  <si>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</si>
  <si>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</si>
  <si>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</si>
  <si>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</si>
  <si>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</si>
  <si>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</si>
  <si>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</si>
  <si>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</si>
  <si>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</si>
  <si>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</si>
  <si>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</si>
  <si>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</si>
  <si>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</si>
  <si>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</si>
  <si>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</si>
  <si>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Жесткий настил + надувной кильсон</t>
  </si>
  <si>
    <t xml:space="preserve">Midnight Black / Sunset Orange (Brushed) </t>
  </si>
  <si>
    <t>Midnight Black-Sunset Orange |Brushed (option)</t>
  </si>
  <si>
    <t>GRAND CORVETTE C330A</t>
  </si>
  <si>
    <t>Комплект электрооборудования № E1 или E4 (для лодки без навигационной арки)</t>
  </si>
  <si>
    <t>Комплект электрооборудования № E4 (для лодки без навигационной арки)</t>
  </si>
  <si>
    <t>Защитное порошковое покрытие всех нержавеющих деталей в черный цвет</t>
  </si>
  <si>
    <t>Комплект электрооборудования №Е6 (для лодки с навигационной аркой)</t>
  </si>
  <si>
    <t>GRAND Golden Line G850</t>
  </si>
  <si>
    <t>Ice White</t>
  </si>
  <si>
    <t>Off White</t>
  </si>
  <si>
    <t>Military Graey</t>
  </si>
  <si>
    <t>Black Fabric Impression</t>
  </si>
  <si>
    <t>Black NB</t>
  </si>
  <si>
    <t>Замена цвета ПВХ баллона на ЧЕРНЫЙ</t>
  </si>
  <si>
    <t>Тент солнцезащитный нержавеющий 3-арочный №7</t>
  </si>
  <si>
    <t>Black (art. 2001)</t>
  </si>
  <si>
    <t>Red (art. 2006)</t>
  </si>
  <si>
    <t>Dark-grey (art. 2010)</t>
  </si>
  <si>
    <t>White (art. 2000)</t>
  </si>
  <si>
    <t>Замена цвета ПВХ баллона</t>
  </si>
  <si>
    <t>Navi Blue</t>
  </si>
  <si>
    <t>Dark-Grey (art. 2010)</t>
  </si>
  <si>
    <t>Light-Grey</t>
  </si>
  <si>
    <t>Замена плотности ткани ПВХ для баллона на 1400 г/м²</t>
  </si>
  <si>
    <t>Off-White</t>
  </si>
  <si>
    <t>Dark-Grey</t>
  </si>
  <si>
    <r>
      <t>G380</t>
    </r>
    <r>
      <rPr>
        <b/>
        <sz val="11"/>
        <color rgb="FFFF0000"/>
        <rFont val="Tahoma"/>
        <family val="2"/>
        <charset val="204"/>
      </rPr>
      <t xml:space="preserve"> Bestseller</t>
    </r>
  </si>
  <si>
    <t>Замена цвета баллона HYPALON ORCA 866 Black Fabric Impression (1565 г/м²)</t>
  </si>
  <si>
    <t>Замена цвета баллона HYPALON ORCA 866 Black Carbon (1565 г/м²)</t>
  </si>
  <si>
    <t>Замена материала баллона на HYPALON ORCA 828 (1340 г/м²)</t>
  </si>
  <si>
    <t>Замена материала баллона на HYPALON ORCA 820 (1140 г/м²)</t>
  </si>
  <si>
    <t>Замена материала баллона на HYPALON (1140 г/м²)</t>
  </si>
  <si>
    <t>Замена материала баллона на HYPALON (970 г/м²)</t>
  </si>
  <si>
    <t>Сиденье мягкое сьёмное с сумкой, заднее *</t>
  </si>
  <si>
    <t>Топливная система с пластиковым баком на 55 л и датчиком (сенсор)</t>
  </si>
  <si>
    <t xml:space="preserve">Съемный носовой сан-дек с подушками / Съемный столик (деревянный) на опоре </t>
  </si>
  <si>
    <t xml:space="preserve">Съемный носовой сан-дек с подушками / Съемный столик (стеклопластиковый) на опоре </t>
  </si>
  <si>
    <t>S330L</t>
  </si>
  <si>
    <t>25° / 23°</t>
  </si>
  <si>
    <t>Защитный чехол на стойки CL-25, SD-25 и кормовой диван</t>
  </si>
  <si>
    <t>Защитный чехол на стойку SD-25</t>
  </si>
  <si>
    <t>Защитный чехол на рулевую стойку CL-25</t>
  </si>
  <si>
    <t>Электрический туалет комплект (помпа, черный бак для воды 60л с угольным фильтром и индикатором уровня)</t>
  </si>
  <si>
    <t>GRAND Golden Line G750</t>
  </si>
  <si>
    <t>н/д</t>
  </si>
  <si>
    <t>Холодильник WAECO 30 л. нерж.</t>
  </si>
  <si>
    <t>CL-25</t>
  </si>
  <si>
    <t>SD-25</t>
  </si>
  <si>
    <t>Топливная система, л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</si>
  <si>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</si>
  <si>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</si>
  <si>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</si>
  <si>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</si>
  <si>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</si>
  <si>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</si>
  <si>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G750</t>
    </r>
    <r>
      <rPr>
        <b/>
        <sz val="11"/>
        <color rgb="FFFF0000"/>
        <rFont val="Tahoma"/>
        <family val="2"/>
        <charset val="204"/>
      </rPr>
      <t xml:space="preserve"> NEW</t>
    </r>
  </si>
  <si>
    <r>
      <t>○</t>
    </r>
    <r>
      <rPr>
        <sz val="11"/>
        <rFont val="Tahoma"/>
        <family val="2"/>
        <charset val="204"/>
      </rPr>
      <t xml:space="preserve"> (55)</t>
    </r>
  </si>
  <si>
    <t>Курс НБУ EURO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</si>
  <si>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</si>
  <si>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</si>
  <si>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</si>
  <si>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</si>
  <si>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</si>
  <si>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</si>
  <si>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</si>
  <si>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</si>
  <si>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</si>
  <si>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</si>
  <si>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</si>
  <si>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</si>
  <si>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</si>
  <si>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</si>
  <si>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Black NB (option)</t>
  </si>
  <si>
    <t>Black fabric impression (option)</t>
  </si>
  <si>
    <t>Black Сarbon (option)</t>
  </si>
  <si>
    <t>828, 866</t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</si>
  <si>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</si>
  <si>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</si>
  <si>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</si>
  <si>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</si>
  <si>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</si>
  <si>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</si>
  <si>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</si>
  <si>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Носовой нержавеющий релинг безопасности с опорами</t>
  </si>
  <si>
    <t>Съемный кормовой сандек с подушкой</t>
  </si>
  <si>
    <t>Защитный чехол на кормовой диван</t>
  </si>
  <si>
    <t>Защитный чехол на лодку G380EF</t>
  </si>
  <si>
    <t>Носовая якорная накладка с роликом, выдвижной уткой и светодиодными навигационными огнями</t>
  </si>
  <si>
    <t>Две стеклопластиковые кормовые платформы с нерж. лестницей для подъема из воды и поручнем</t>
  </si>
  <si>
    <t>Arctic Grey (option)</t>
  </si>
  <si>
    <t>Military Grey (option)</t>
  </si>
  <si>
    <t>Arctic Grey</t>
  </si>
  <si>
    <t>Тент солнцезащитный складной алюминиевый 2-арочный №1</t>
  </si>
  <si>
    <t>Тент солнцезащитный складной алюминиевый 2-арочный №2</t>
  </si>
  <si>
    <t>Тент солнцезащитный складной алюминиевый 3-арочный №3</t>
  </si>
  <si>
    <t>Тент солнцезащитный складной нержавеющий 2-арочный №1S</t>
  </si>
  <si>
    <t>Тент солнцезащитный складной нержавеющий 2-арочный №2S</t>
  </si>
  <si>
    <t>Тент солнцезащитный складной нержавеющий 3-арочный №3S</t>
  </si>
  <si>
    <t>Две стеклопластиковые кормовые платформы с нерж. лестницей для подъема из воды</t>
  </si>
  <si>
    <t>Арка буксировки лыжника</t>
  </si>
  <si>
    <t>Навигационная арка / арка буксировки лыжника</t>
  </si>
  <si>
    <t>Арка навигационная нержавеющая, полированая, складная</t>
  </si>
  <si>
    <r>
      <t xml:space="preserve">*   — </t>
    </r>
    <r>
      <rPr>
        <i/>
        <sz val="11"/>
        <color theme="1" tint="0.499984740745262"/>
        <rFont val="Tahoma"/>
        <family val="2"/>
        <charset val="204"/>
      </rPr>
      <t>Для двух подвесных лодочных моторов</t>
    </r>
  </si>
  <si>
    <t>• 5-секционный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Четыри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Шесть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</si>
  <si>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</si>
  <si>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</si>
  <si>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 xml:space="preserve">• 3-секционный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
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</si>
  <si>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</si>
  <si>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</si>
  <si>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</si>
  <si>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</si>
  <si>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</si>
  <si>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 xml:space="preserve">• 4-секционный надувной баллон, ПВХ, 950 г/м²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</si>
  <si>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"3" съемных мягких сиденья для R460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</si>
  <si>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R420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</si>
  <si>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R380</t>
    </r>
  </si>
  <si>
    <t>745×214×127</t>
  </si>
  <si>
    <t>157×140×119</t>
  </si>
  <si>
    <t>120×131×82</t>
  </si>
  <si>
    <t>• 3-секционный надувной баллон, ПВХ, 1100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</si>
  <si>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>• 3-секционный надувной баллон, ПВХ, 950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</t>
  </si>
  <si>
    <t xml:space="preserve">• 3-секционный надувной баллон, ПВХ, 950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сиденье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
</t>
  </si>
  <si>
    <t>• 3-секционный надувной баллон, ПВХ, 950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</si>
  <si>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950 г/м²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Одно съемное деревянное сиденье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
</t>
  </si>
  <si>
    <t>http://www.spradling.eu/collections</t>
  </si>
  <si>
    <t xml:space="preserve">HITCH Platinum (option) </t>
  </si>
  <si>
    <t xml:space="preserve">HITCH Zinc (option) </t>
  </si>
  <si>
    <t>https://grand.ua/ru/grand/golden-line/g850/</t>
  </si>
  <si>
    <t>https://grand.ua/ru/grand/golden-line/g750/</t>
  </si>
  <si>
    <t>https://grand.ua/ru/grand/golden-line/g650/</t>
  </si>
  <si>
    <t>https://grand.ua/ru/grand/golden-line/g580/</t>
  </si>
  <si>
    <t>https://grand.ua/ru/grand/golden-line/g500/</t>
  </si>
  <si>
    <t>https://grand.ua/ru/grand/golden-line/g420/</t>
  </si>
  <si>
    <t>https://grand.ua/ru/grand/golden-line/g380ef/</t>
  </si>
  <si>
    <t>https://grand.ua/ru/grand/golden-line/g340ef/</t>
  </si>
  <si>
    <t>https://grand.ua/ru/grand/silver-line-deluxe/s520l/</t>
  </si>
  <si>
    <t>https://grand.ua/ru/grand/silver-line-deluxe/s470nl/</t>
  </si>
  <si>
    <t>https://grand.ua/ru/grand/silver-line-deluxe/s420nl/</t>
  </si>
  <si>
    <t>https://grand.ua/ru/grand/silver-line-deluxe/s370nl/</t>
  </si>
  <si>
    <t>https://grand.ua/ru/grand/silver-line-deluxe/s330l/</t>
  </si>
  <si>
    <t>https://grand.ua/ru/grand/silver-line-deluxe/s300l/</t>
  </si>
  <si>
    <t>https://grand.ua/ru/grand/silver-line-sport/s520s/</t>
  </si>
  <si>
    <t>https://grand.ua/ru/grand/silver-line-sport/s470ns/</t>
  </si>
  <si>
    <t>https://grand.ua/ru/grand/silver-line-sport/s420ns/</t>
  </si>
  <si>
    <t>https://grand.ua/ru/grand/silver-line-sport/s370ns/</t>
  </si>
  <si>
    <t>https://grand.ua/ru/grand/silver-line-sport/s330s/</t>
  </si>
  <si>
    <t>https://grand.ua/ru/grand/silver-line-sport/s300s/</t>
  </si>
  <si>
    <t>https://grand.ua/ru/grand/silver-line-open/s470n/</t>
  </si>
  <si>
    <t>https://grand.ua/ru/grand/silver-line-open/s420n/</t>
  </si>
  <si>
    <t>https://grand.ua/ru/grand/silver-line-open/s370n/</t>
  </si>
  <si>
    <t>https://grand.ua/ru/grand/silver-line-open/s330/</t>
  </si>
  <si>
    <t>https://grand.ua/ru/grand/silver-line-open/s300/</t>
  </si>
  <si>
    <t>https://grand.ua/ru/grand/silver-line-open/s275/</t>
  </si>
  <si>
    <t>https://grand.ua/ru/grand/silver-line-open/s250/</t>
  </si>
  <si>
    <t>https://grand.ua/ru/grand/ranger/r460/</t>
  </si>
  <si>
    <t>https://grand.ua/ru/grand/ranger/r420/</t>
  </si>
  <si>
    <t>https://grand.ua/ru/grand/ranger/r380/</t>
  </si>
  <si>
    <t>https://grand.ua/ru/grand/corvette/c360/</t>
  </si>
  <si>
    <t>https://grand.ua/ru/grand/corvette/c330/</t>
  </si>
  <si>
    <t>https://grand.ua/ru/grand/corvette/c300/</t>
  </si>
  <si>
    <t>https://grand.ua/ru/grand/corvette/c270/</t>
  </si>
  <si>
    <t>https://grand.ua/ru/grand/corvette/c240/</t>
  </si>
  <si>
    <t>https://grand.ua/ru/grand/corvette/c360a/</t>
  </si>
  <si>
    <t>https://grand.ua/ru/grand/corvette/c330a/</t>
  </si>
  <si>
    <t>https://grand.ua/ru/grand/corvette/c300a/</t>
  </si>
  <si>
    <t>https://grand.ua/ru/grand/corvette/c270a/</t>
  </si>
  <si>
    <t>https://grand.ua/ru/grand/corvette/c240a/</t>
  </si>
  <si>
    <t>https://grand.ua/ru/grand/argus/a550p/</t>
  </si>
  <si>
    <t>https://grand.ua/ru/grand/argus/a550/</t>
  </si>
  <si>
    <t>https://grand.ua/ru/grand/argus/a450p/</t>
  </si>
  <si>
    <t>https://grand.ua/ru/grand/argus/a450/</t>
  </si>
  <si>
    <t>https://grand.ua/ru/grand/argus/a380p/</t>
  </si>
  <si>
    <t>https://grand.ua/ru/grand/argus/a380/</t>
  </si>
  <si>
    <t>http://grandboats.kiev.ua/grand/regatta/rg370r/</t>
  </si>
  <si>
    <t>Ссылка:</t>
  </si>
  <si>
    <t>Защита киля, 120 мм</t>
  </si>
  <si>
    <t>Защита баллонов, 120 мм</t>
  </si>
  <si>
    <t>• 3-секционный надувной баллон, ПВХ, 1100 г/м²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</si>
  <si>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HITCH Platinum</t>
  </si>
  <si>
    <t>HITCH Zinc</t>
  </si>
  <si>
    <t>SILVERTEX Taupe</t>
  </si>
  <si>
    <t>Тент солнцезащитный нержавеющий 3-арочный №9S</t>
  </si>
  <si>
    <t xml:space="preserve">Arctic White (Standard) </t>
  </si>
  <si>
    <t>215, 820, 828</t>
  </si>
  <si>
    <t>Набор душевой с 75 л баком, эл. помпой и душевой головкой</t>
  </si>
  <si>
    <t xml:space="preserve">Набор душевой с 75 л баком, эл. помпой, душевой головкой и раковиной с краном в сиденье водителя
</t>
  </si>
  <si>
    <t>Биотуалет</t>
  </si>
  <si>
    <t>Гидравлическая система рулевого управления SeaStar (24ft)</t>
  </si>
  <si>
    <t>Набор душевой с эл. помпой, 50 л баком и душевой головкой</t>
  </si>
  <si>
    <t>Гидравлическая система рулевого управления SeaStar (22ft)</t>
  </si>
  <si>
    <t>Механическая система рулевого управления (T73), рулевой трос (M66, 18ft) до 150 л.с.</t>
  </si>
  <si>
    <t>Гидравлическая система рулевого управления SeaStar (20ft) свыше 150 л.с.</t>
  </si>
  <si>
    <t>Light-grey / Arctic White (standard)</t>
  </si>
  <si>
    <t>Off-white / Arctic White (standard)</t>
  </si>
  <si>
    <t>Creamy / Arctic White (standard)</t>
  </si>
  <si>
    <t>Dark-grey / Arctic White (standard)</t>
  </si>
  <si>
    <t>Black / Arctic White (standard)</t>
  </si>
  <si>
    <t>Мягкая подушка носового отсека</t>
  </si>
  <si>
    <t>Указатель уровня топлива VDO 10-180 Ω</t>
  </si>
  <si>
    <t>Топливная система с пластиковым баком на 40 л и датчиком (сенсор)</t>
  </si>
  <si>
    <t>15 (20)</t>
  </si>
  <si>
    <t xml:space="preserve">• Усиленный стеклопластиковый корпус типа «Глубокое V» с транцевым расширением; Arctic White
• Надувной баллон, HYPALON ORCA 866, Off-White, 1565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 и 2 нерж. подстаканниками
• Рулевая стойка CL-21 с передним мягким сиденьем, мини-каютой (внутри), перчаточным ящиком, ветровым стеклом, боковыми поручнями и 2 нерж. подстаканниками
• Двухместная стойка SD-21 с двумя откидными сиденьями / Отсек для кухонного инвентаря / Варочная панель и мойка (опция)
• Кормовой U-образный диван с мягкой спинкой 
• Один большой кормовой рундук и два боковых 
• Два задних релинга из нержавеющей стали 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Встроенная топливная система с пластиковым баком на 300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врезных крюка из нержавеющей стали для крепления фала водных лыж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</si>
  <si>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HSH (High-Step-Hull) и транцевым расширением; Arctic White
• Надувной баллон,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нерж. подстаканниками
• Рулевая стойка CL-25 с передним мягким сиденьем, мини-каютой (внутри), перчаточным ящиком, ветровым стеклом, поручнем и 2 нерж. подстаканниками
• Рулевое колесо Ultraflex
• Двухместная стойка SD-25 с двумя откидными сиденьями, герметичным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270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</si>
  <si>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спинкой; нерж. роульсом, 2 полуклюза, выдвижная утка и светодиодными навигационными огнями
• Отсек для хранения якоря
• Вместительный носовой отсек с мягкими съемными подушками, 2 нерж. подстаканника
• Рулевая стойка CL-16 с передним мягким сиденьем, большим отсеком; ветровым стеклом, перчаточным ящиком и поручнем
• Рулевое колесо Ultraflex
• Двухместная стойка SD-11 с двумя откидными сиденьями, сухим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</si>
  <si>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Отсек для хранения якоря
• Вместительный носовой отсек (люк с пневмоподъемниками) с мягкими съемными подушками, 2 нерж. подстаканника
• Рулевая стойка CL-22 с передним мягким сиденьем, рундуком; ветровым стеклом и поручнем, перчаточным ящиком и 2 нерж. подстаканниками
• Рулевое колесо Ultraflex
• Двухместная стойка SD-22 с двумя откидными сиденьями, сухим отсеком и 2 нерж. подстаканниками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полированной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</t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</si>
  <si>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Форпик — носовой якорный отсек с мягкой съемной подушкой
• Вместительный носовой отсек с мягкой съемной подушкой, 2 нерж. подстаканника
• Рулевая стойка CL-20 с передним мягким сиденьем, рундуком, перчаточным ящиком; ветровым стеклом и боковым поручнем
• Механическая система рулевого управления</t>
    </r>
    <r>
      <rPr>
        <sz val="11"/>
        <color theme="0" tint="-0.499984740745262"/>
        <rFont val="Tahoma"/>
        <family val="2"/>
        <charset val="204"/>
      </rPr>
      <t xml:space="preserve"> (T73)</t>
    </r>
    <r>
      <rPr>
        <sz val="11"/>
        <color theme="1" tint="0.499984740745262"/>
        <rFont val="Tahoma"/>
        <family val="2"/>
        <charset val="204"/>
      </rPr>
      <t>, рулевой трос (M66)
• Рулевое колесо Ultraflex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  </r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</si>
  <si>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(4 клапана наполнения воздухом, усиленный привальный брус с водоотбойником, 1 носовая и 10 бортовых ручек безопасности)
• Носовая якорная накладка с двумя утками из нержавеющей стали
• Вместительный носовой отсек с мягкой съемной подушкой
• Рулевая стойка CL-24 с передним мягким сиденьем, рундуком, ветровым стеклом, боковым поручнем и подстаканником
• Механическая система рулевого управлен</t>
    </r>
    <r>
      <rPr>
        <sz val="11"/>
        <color theme="0" tint="-0.499984740745262"/>
        <rFont val="Tahoma"/>
        <family val="2"/>
        <charset val="204"/>
      </rPr>
      <t>ия (T73), руле</t>
    </r>
    <r>
      <rPr>
        <sz val="11"/>
        <color theme="1" tint="0.499984740745262"/>
        <rFont val="Tahoma"/>
        <family val="2"/>
        <charset val="204"/>
      </rPr>
      <t xml:space="preserve">вой трос (M66)
• Рулевое колесо Ultraflex
• Кормовой диван с мягкой спинкой 
• Большой кормовой отсек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  </r>
  </si>
  <si>
    <t>• Усиленный стеклопластиковый корпус типа «Среднее V» с системой HSH (High-Step-Hull)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2 нержавеющих кормовых поручня безопасности на баллоне,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CL-06 с передним мягким сиденьем, рундуком и поручнем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</si>
  <si>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из 4 скоростных реданов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два задних поручня безопасности,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CL-07 с нержавеющим поручнем и малым рундуком 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</si>
  <si>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CL-12 с передним мягким сиденьем, рундуком; ветровым стеклом, поручнем и двумя подстаканиками
• Механическая система рулевого управления (T71), рулевой трос (M66)
• Рулевое колесо Ultraflex
• Заднее двухместное сиденье SD-15 со спинкой, откидным сиденьем с мягкой подушкой и контейнером 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распорными пробками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</si>
  <si>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 с мягкой подушкой
• Рулевая стойка CL-14 с передним мягким сиденьем, рундуком; ветровым стеклом, поручнем
• Механическая система рулевого управления (T71), рулевой трос (M66)
• Рулевое колесо Ultraflex
• Заднее двухместное сиденье SD-10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</si>
  <si>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</si>
  <si>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</si>
  <si>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CL-17
• Механическая система рулевого управления (T67), рулевой трос (M58)
• Рулевое колесо Ultraflex
• Заднее двухместное сиденье SD-12 со спинкой и контейнером с мягкой подушкой 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и пассажирской стоек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</si>
  <si>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распорными пробками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</si>
  <si>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</si>
  <si>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
• Рулевая стойка CS-03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</si>
  <si>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
• Рулевая стойка CS-01W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</si>
  <si>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CS-01 
• Механическая система рулевого управления (T67), рулевой трос (M58)
• Рулевое колесо Ultraflex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стойки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</si>
  <si>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2 разборных весла с держателями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</si>
  <si>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</si>
  <si>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</si>
  <si>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</si>
  <si>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</si>
  <si>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ручка и леер безопасности)
• Одно быстросъемное сиденье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</si>
  <si>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*   PVC 950 г/м² - standard for boats &gt;3,00 m &amp; ARGUS
     PVC 1100 г/м² - standard for boats 3,00 - 5,20 m
     PVC 1400 г/м² - standard for boats 5,50 - 7,50 m</t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</si>
</sst>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7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2"/>
      <color theme="1"/>
      <name val="Tahoma"/>
      <family val="2"/>
      <charset val="204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sz val="10"/>
      <name val="Arial"/>
      <family val="2"/>
      <charset val="204"/>
    </font>
    <font>
      <strike/>
      <sz val="12"/>
      <name val="Tahoma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 tint="0.499984740745262"/>
      <name val="Tahoma"/>
      <family val="2"/>
      <charset val="204"/>
    </font>
    <font>
      <i/>
      <sz val="10"/>
      <color theme="1" tint="0.499984740745262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sz val="10"/>
      <color theme="1" tint="0.499984740745262"/>
      <name val="Tahoma"/>
      <family val="2"/>
      <charset val="204"/>
    </font>
    <font>
      <sz val="12"/>
      <color theme="1" tint="0.1499984740745262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rgb="FFCE0809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theme="0" tint="-0.499984740745262"/>
      <name val="Tahoma"/>
      <family val="2"/>
      <charset val="204"/>
    </font>
    <font>
      <b/>
      <sz val="14"/>
      <color rgb="FFC00000"/>
      <name val="Tahoma"/>
      <family val="2"/>
      <charset val="204"/>
    </font>
    <font>
      <sz val="14"/>
      <color theme="1"/>
      <name val="Tahoma"/>
      <family val="2"/>
      <charset val="204"/>
    </font>
    <font>
      <b/>
      <sz val="14"/>
      <color theme="3"/>
      <name val="Tahoma"/>
      <family val="2"/>
      <charset val="204"/>
    </font>
    <font>
      <sz val="14"/>
      <color theme="1" tint="0.499984740745262"/>
      <name val="Tahoma"/>
      <family val="2"/>
      <charset val="204"/>
    </font>
    <font>
      <b/>
      <sz val="14"/>
      <color rgb="FF5C5C5C"/>
      <name val="Tahoma"/>
      <family val="2"/>
      <charset val="204"/>
    </font>
    <font>
      <sz val="14"/>
      <color theme="1" tint="0.34998626667073579"/>
      <name val="Tahoma"/>
      <family val="2"/>
      <charset val="204"/>
    </font>
    <font>
      <b/>
      <sz val="14"/>
      <color theme="1" tint="0.34998626667073579"/>
      <name val="Tahoma"/>
      <family val="2"/>
      <charset val="204"/>
    </font>
    <font>
      <b/>
      <sz val="14"/>
      <color theme="1" tint="0.499984740745262"/>
      <name val="Tahoma"/>
      <family val="2"/>
      <charset val="204"/>
    </font>
    <font>
      <sz val="14"/>
      <color theme="0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</cellStyleXfs>
  <cellXfs count="404">
    <xf numFmtId="0" fontId="0" fillId="0" borderId="0" xfId="0"/>
    <xf numFmtId="2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16" fillId="0" borderId="0" xfId="1" applyFont="1"/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vertical="center"/>
    </xf>
    <xf numFmtId="9" fontId="15" fillId="0" borderId="0" xfId="1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4" fillId="2" borderId="0" xfId="0" applyFont="1" applyFill="1" applyBorder="1" applyAlignment="1">
      <alignment horizontal="center" vertical="center"/>
    </xf>
    <xf numFmtId="0" fontId="2" fillId="0" borderId="1" xfId="12" applyFont="1" applyFill="1" applyBorder="1" applyAlignment="1" applyProtection="1">
      <alignment horizontal="center"/>
    </xf>
    <xf numFmtId="0" fontId="2" fillId="0" borderId="0" xfId="0" applyFont="1"/>
    <xf numFmtId="2" fontId="2" fillId="0" borderId="0" xfId="0" applyNumberFormat="1" applyFont="1"/>
    <xf numFmtId="0" fontId="2" fillId="6" borderId="1" xfId="1" applyFont="1" applyFill="1" applyBorder="1" applyAlignment="1">
      <alignment horizontal="center"/>
    </xf>
    <xf numFmtId="0" fontId="21" fillId="0" borderId="0" xfId="0" applyFont="1"/>
    <xf numFmtId="0" fontId="2" fillId="6" borderId="0" xfId="0" applyFont="1" applyFill="1"/>
    <xf numFmtId="4" fontId="2" fillId="0" borderId="1" xfId="1" applyNumberFormat="1" applyFont="1" applyFill="1" applyBorder="1" applyAlignment="1">
      <alignment horizontal="center"/>
    </xf>
    <xf numFmtId="4" fontId="2" fillId="6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18" fillId="3" borderId="5" xfId="1" applyNumberFormat="1" applyFont="1" applyFill="1" applyBorder="1" applyAlignment="1">
      <alignment horizontal="center" vertical="center" wrapText="1"/>
    </xf>
    <xf numFmtId="4" fontId="23" fillId="3" borderId="7" xfId="1" applyNumberFormat="1" applyFont="1" applyFill="1" applyBorder="1" applyAlignment="1">
      <alignment horizontal="center" vertical="center" wrapText="1"/>
    </xf>
    <xf numFmtId="3" fontId="22" fillId="0" borderId="0" xfId="1" applyNumberFormat="1" applyFont="1" applyFill="1" applyBorder="1" applyAlignment="1">
      <alignment horizontal="center"/>
    </xf>
    <xf numFmtId="4" fontId="22" fillId="0" borderId="2" xfId="1" applyNumberFormat="1" applyFont="1" applyFill="1" applyBorder="1" applyAlignment="1">
      <alignment horizontal="center"/>
    </xf>
    <xf numFmtId="4" fontId="22" fillId="0" borderId="1" xfId="1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/>
    <xf numFmtId="0" fontId="11" fillId="0" borderId="0" xfId="0" applyFont="1" applyAlignment="1">
      <alignment horizontal="right" vertical="center"/>
    </xf>
    <xf numFmtId="0" fontId="12" fillId="2" borderId="0" xfId="0" applyFont="1" applyFill="1" applyBorder="1" applyAlignment="1">
      <alignment horizontal="left" vertical="center"/>
    </xf>
    <xf numFmtId="0" fontId="21" fillId="0" borderId="1" xfId="0" applyFont="1" applyBorder="1"/>
    <xf numFmtId="0" fontId="2" fillId="0" borderId="0" xfId="0" applyFont="1"/>
    <xf numFmtId="0" fontId="2" fillId="0" borderId="0" xfId="0" applyFont="1"/>
    <xf numFmtId="0" fontId="12" fillId="2" borderId="0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center" vertical="center"/>
    </xf>
    <xf numFmtId="2" fontId="28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6" borderId="0" xfId="0" applyFont="1" applyFill="1" applyBorder="1" applyAlignment="1">
      <alignment wrapText="1"/>
    </xf>
    <xf numFmtId="2" fontId="3" fillId="0" borderId="0" xfId="0" applyNumberFormat="1" applyFont="1" applyBorder="1" applyAlignment="1">
      <alignment horizontal="right" vertical="center" wrapText="1"/>
    </xf>
    <xf numFmtId="0" fontId="3" fillId="6" borderId="0" xfId="0" applyFont="1" applyFill="1" applyBorder="1" applyAlignment="1">
      <alignment horizontal="center" wrapText="1"/>
    </xf>
    <xf numFmtId="2" fontId="28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7" fillId="0" borderId="0" xfId="0" applyFont="1" applyAlignment="1"/>
    <xf numFmtId="0" fontId="30" fillId="6" borderId="0" xfId="0" applyFont="1" applyFill="1" applyAlignment="1">
      <alignment horizontal="left"/>
    </xf>
    <xf numFmtId="0" fontId="30" fillId="6" borderId="0" xfId="0" applyFont="1" applyFill="1" applyAlignment="1"/>
    <xf numFmtId="0" fontId="30" fillId="6" borderId="0" xfId="0" applyFont="1" applyFill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11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0" fontId="3" fillId="6" borderId="0" xfId="0" applyFont="1" applyFill="1" applyBorder="1" applyAlignment="1"/>
    <xf numFmtId="2" fontId="3" fillId="0" borderId="0" xfId="0" applyNumberFormat="1" applyFont="1" applyBorder="1" applyAlignment="1">
      <alignment horizontal="right" vertical="center"/>
    </xf>
    <xf numFmtId="0" fontId="3" fillId="6" borderId="0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2" fillId="6" borderId="0" xfId="0" applyFont="1" applyFill="1" applyAlignment="1"/>
    <xf numFmtId="3" fontId="3" fillId="0" borderId="1" xfId="12" applyNumberFormat="1" applyFont="1" applyFill="1" applyBorder="1" applyAlignment="1" applyProtection="1">
      <alignment horizontal="left"/>
    </xf>
    <xf numFmtId="0" fontId="29" fillId="0" borderId="1" xfId="12" applyFont="1" applyFill="1" applyBorder="1" applyAlignment="1" applyProtection="1">
      <alignment horizontal="left"/>
    </xf>
    <xf numFmtId="0" fontId="3" fillId="0" borderId="1" xfId="12" applyFont="1" applyFill="1" applyBorder="1" applyAlignment="1" applyProtection="1">
      <alignment horizontal="center"/>
    </xf>
    <xf numFmtId="3" fontId="3" fillId="0" borderId="1" xfId="12" applyNumberFormat="1" applyFont="1" applyFill="1" applyBorder="1" applyAlignment="1" applyProtection="1">
      <alignment horizontal="center" vertical="center"/>
    </xf>
    <xf numFmtId="4" fontId="3" fillId="0" borderId="1" xfId="1" applyNumberFormat="1" applyFont="1" applyFill="1" applyBorder="1" applyAlignment="1">
      <alignment horizontal="center"/>
    </xf>
    <xf numFmtId="0" fontId="3" fillId="0" borderId="1" xfId="12" applyFont="1" applyBorder="1" applyAlignment="1" applyProtection="1"/>
    <xf numFmtId="0" fontId="3" fillId="0" borderId="1" xfId="12" applyFont="1" applyBorder="1" applyAlignment="1" applyProtection="1">
      <alignment horizontal="center" vertical="center"/>
    </xf>
    <xf numFmtId="0" fontId="3" fillId="6" borderId="1" xfId="12" applyFont="1" applyFill="1" applyBorder="1" applyAlignment="1" applyProtection="1">
      <alignment horizontal="center"/>
    </xf>
    <xf numFmtId="0" fontId="29" fillId="6" borderId="1" xfId="12" applyFont="1" applyFill="1" applyBorder="1" applyAlignment="1" applyProtection="1">
      <alignment horizontal="left"/>
    </xf>
    <xf numFmtId="3" fontId="3" fillId="6" borderId="1" xfId="12" applyNumberFormat="1" applyFont="1" applyFill="1" applyBorder="1" applyAlignment="1" applyProtection="1">
      <alignment horizontal="left"/>
    </xf>
    <xf numFmtId="3" fontId="3" fillId="6" borderId="1" xfId="1" applyNumberFormat="1" applyFont="1" applyFill="1" applyBorder="1" applyAlignment="1">
      <alignment horizontal="center" vertical="center"/>
    </xf>
    <xf numFmtId="4" fontId="3" fillId="6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3" fillId="0" borderId="2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67" fontId="3" fillId="6" borderId="1" xfId="0" applyNumberFormat="1" applyFont="1" applyFill="1" applyBorder="1" applyAlignment="1">
      <alignment horizontal="right" vertical="center"/>
    </xf>
    <xf numFmtId="167" fontId="3" fillId="2" borderId="1" xfId="0" applyNumberFormat="1" applyFont="1" applyFill="1" applyBorder="1" applyAlignment="1">
      <alignment vertical="center"/>
    </xf>
    <xf numFmtId="167" fontId="3" fillId="2" borderId="1" xfId="0" applyNumberFormat="1" applyFont="1" applyFill="1" applyBorder="1" applyAlignment="1">
      <alignment horizontal="right" vertical="center"/>
    </xf>
    <xf numFmtId="2" fontId="11" fillId="0" borderId="0" xfId="0" applyNumberFormat="1" applyFont="1" applyAlignment="1">
      <alignment horizontal="right" vertical="center" wrapText="1"/>
    </xf>
    <xf numFmtId="167" fontId="21" fillId="0" borderId="0" xfId="0" applyNumberFormat="1" applyFont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Alignment="1">
      <alignment vertical="center" wrapText="1"/>
    </xf>
    <xf numFmtId="2" fontId="21" fillId="0" borderId="0" xfId="0" applyNumberFormat="1" applyFont="1" applyAlignment="1">
      <alignment vertical="center" wrapText="1"/>
    </xf>
    <xf numFmtId="167" fontId="2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3" fontId="33" fillId="6" borderId="1" xfId="1" applyNumberFormat="1" applyFont="1" applyFill="1" applyBorder="1" applyAlignment="1">
      <alignment horizontal="center" vertical="center"/>
    </xf>
    <xf numFmtId="3" fontId="33" fillId="0" borderId="1" xfId="12" applyNumberFormat="1" applyFont="1" applyFill="1" applyBorder="1" applyAlignment="1" applyProtection="1">
      <alignment horizontal="center" vertical="center"/>
    </xf>
    <xf numFmtId="0" fontId="3" fillId="0" borderId="0" xfId="12" applyFont="1" applyAlignment="1" applyProtection="1"/>
    <xf numFmtId="0" fontId="3" fillId="0" borderId="1" xfId="12" applyFont="1" applyBorder="1" applyAlignment="1" applyProtection="1">
      <alignment horizontal="center"/>
    </xf>
    <xf numFmtId="4" fontId="22" fillId="6" borderId="1" xfId="1" applyNumberFormat="1" applyFont="1" applyFill="1" applyBorder="1" applyAlignment="1">
      <alignment horizontal="center"/>
    </xf>
    <xf numFmtId="4" fontId="22" fillId="6" borderId="2" xfId="1" applyNumberFormat="1" applyFont="1" applyFill="1" applyBorder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7" fillId="6" borderId="0" xfId="0" applyFont="1" applyFill="1" applyAlignme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40" fillId="6" borderId="0" xfId="0" applyFont="1" applyFill="1" applyAlignment="1">
      <alignment horizontal="left"/>
    </xf>
    <xf numFmtId="0" fontId="41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1" fillId="6" borderId="0" xfId="0" applyFont="1" applyFill="1" applyBorder="1"/>
    <xf numFmtId="0" fontId="13" fillId="6" borderId="0" xfId="0" applyFont="1" applyFill="1" applyBorder="1"/>
    <xf numFmtId="0" fontId="31" fillId="6" borderId="0" xfId="0" applyFont="1" applyFill="1" applyBorder="1" applyAlignment="1">
      <alignment horizontal="center" vertical="center"/>
    </xf>
    <xf numFmtId="4" fontId="31" fillId="6" borderId="0" xfId="1" applyNumberFormat="1" applyFont="1" applyFill="1" applyBorder="1" applyAlignment="1">
      <alignment horizontal="center"/>
    </xf>
    <xf numFmtId="0" fontId="2" fillId="6" borderId="0" xfId="0" applyFont="1" applyFill="1" applyBorder="1"/>
    <xf numFmtId="0" fontId="21" fillId="0" borderId="0" xfId="0" applyFont="1" applyBorder="1"/>
    <xf numFmtId="0" fontId="3" fillId="6" borderId="0" xfId="0" applyFont="1" applyFill="1" applyBorder="1" applyAlignment="1">
      <alignment vertical="center" wrapText="1"/>
    </xf>
    <xf numFmtId="0" fontId="42" fillId="6" borderId="0" xfId="0" applyFont="1" applyFill="1"/>
    <xf numFmtId="0" fontId="43" fillId="6" borderId="0" xfId="0" applyFont="1" applyFill="1" applyAlignment="1"/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2" fillId="0" borderId="0" xfId="0" applyFont="1" applyAlignment="1">
      <alignment horizontal="left" vertical="top" wrapText="1"/>
    </xf>
    <xf numFmtId="3" fontId="22" fillId="6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29" fillId="0" borderId="1" xfId="12" applyFont="1" applyFill="1" applyBorder="1" applyAlignment="1" applyProtection="1">
      <alignment horizontal="left" vertical="center"/>
    </xf>
    <xf numFmtId="3" fontId="47" fillId="6" borderId="1" xfId="1" applyNumberFormat="1" applyFont="1" applyFill="1" applyBorder="1" applyAlignment="1">
      <alignment horizontal="center" vertical="center"/>
    </xf>
    <xf numFmtId="0" fontId="29" fillId="0" borderId="0" xfId="12" applyFont="1" applyAlignment="1" applyProtection="1">
      <alignment vertical="center"/>
    </xf>
    <xf numFmtId="0" fontId="29" fillId="6" borderId="1" xfId="12" applyFont="1" applyFill="1" applyBorder="1" applyAlignment="1" applyProtection="1">
      <alignment horizontal="left" vertical="center"/>
    </xf>
    <xf numFmtId="0" fontId="29" fillId="0" borderId="1" xfId="12" applyFont="1" applyBorder="1" applyAlignment="1" applyProtection="1">
      <alignment vertical="center"/>
    </xf>
    <xf numFmtId="0" fontId="3" fillId="6" borderId="1" xfId="0" applyFont="1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37" fillId="6" borderId="0" xfId="0" applyFont="1" applyFill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36" fillId="6" borderId="0" xfId="0" applyFont="1" applyFill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top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right" vertical="center"/>
    </xf>
    <xf numFmtId="2" fontId="21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right" vertical="center" wrapText="1"/>
    </xf>
    <xf numFmtId="2" fontId="11" fillId="0" borderId="1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0" fontId="11" fillId="6" borderId="0" xfId="0" applyFont="1" applyFill="1" applyBorder="1" applyAlignment="1">
      <alignment horizontal="left" vertical="center"/>
    </xf>
    <xf numFmtId="2" fontId="11" fillId="0" borderId="0" xfId="0" applyNumberFormat="1" applyFont="1" applyBorder="1" applyAlignment="1">
      <alignment horizontal="right" vertical="center" wrapText="1"/>
    </xf>
    <xf numFmtId="0" fontId="11" fillId="6" borderId="0" xfId="0" applyFont="1" applyFill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right" vertical="center"/>
    </xf>
    <xf numFmtId="0" fontId="11" fillId="6" borderId="0" xfId="0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6" borderId="3" xfId="0" applyFont="1" applyFill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 wrapText="1"/>
    </xf>
    <xf numFmtId="2" fontId="53" fillId="0" borderId="3" xfId="0" applyNumberFormat="1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horizontal="right" vertical="center" wrapText="1"/>
    </xf>
    <xf numFmtId="167" fontId="11" fillId="2" borderId="1" xfId="0" applyNumberFormat="1" applyFont="1" applyFill="1" applyBorder="1" applyAlignment="1">
      <alignment vertical="center"/>
    </xf>
    <xf numFmtId="167" fontId="11" fillId="2" borderId="1" xfId="0" applyNumberFormat="1" applyFont="1" applyFill="1" applyBorder="1" applyAlignment="1">
      <alignment horizontal="right" vertical="center"/>
    </xf>
    <xf numFmtId="0" fontId="11" fillId="7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vertical="center" wrapText="1"/>
    </xf>
    <xf numFmtId="0" fontId="53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 wrapText="1"/>
    </xf>
    <xf numFmtId="167" fontId="11" fillId="6" borderId="1" xfId="0" applyNumberFormat="1" applyFont="1" applyFill="1" applyBorder="1" applyAlignment="1">
      <alignment wrapText="1"/>
    </xf>
    <xf numFmtId="0" fontId="11" fillId="2" borderId="1" xfId="0" applyFont="1" applyFill="1" applyBorder="1" applyAlignment="1">
      <alignment horizontal="right" vertical="center" wrapText="1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wrapText="1"/>
    </xf>
    <xf numFmtId="1" fontId="11" fillId="6" borderId="1" xfId="0" applyNumberFormat="1" applyFont="1" applyFill="1" applyBorder="1" applyAlignment="1">
      <alignment horizontal="center" vertical="center" wrapText="1"/>
    </xf>
    <xf numFmtId="0" fontId="53" fillId="6" borderId="1" xfId="0" applyFont="1" applyFill="1" applyBorder="1" applyAlignment="1">
      <alignment horizontal="left" vertical="center"/>
    </xf>
    <xf numFmtId="167" fontId="11" fillId="2" borderId="1" xfId="0" applyNumberFormat="1" applyFont="1" applyFill="1" applyBorder="1" applyAlignment="1">
      <alignment horizontal="right" vertical="center" indent="2"/>
    </xf>
    <xf numFmtId="0" fontId="11" fillId="0" borderId="2" xfId="0" applyFont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6" borderId="0" xfId="0" applyFont="1" applyFill="1" applyBorder="1" applyAlignment="1">
      <alignment horizontal="center" vertical="center"/>
    </xf>
    <xf numFmtId="2" fontId="53" fillId="0" borderId="0" xfId="0" applyNumberFormat="1" applyFont="1" applyBorder="1" applyAlignment="1">
      <alignment horizontal="center" vertical="center" wrapText="1"/>
    </xf>
    <xf numFmtId="2" fontId="53" fillId="0" borderId="0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53" fillId="2" borderId="1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horizontal="right" vertical="center"/>
    </xf>
    <xf numFmtId="167" fontId="11" fillId="2" borderId="1" xfId="0" applyNumberFormat="1" applyFont="1" applyFill="1" applyBorder="1" applyAlignment="1">
      <alignment vertical="center" wrapText="1"/>
    </xf>
    <xf numFmtId="167" fontId="11" fillId="2" borderId="1" xfId="0" applyNumberFormat="1" applyFont="1" applyFill="1" applyBorder="1" applyAlignment="1">
      <alignment wrapText="1"/>
    </xf>
    <xf numFmtId="1" fontId="11" fillId="2" borderId="1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right"/>
    </xf>
    <xf numFmtId="2" fontId="11" fillId="0" borderId="1" xfId="0" applyNumberFormat="1" applyFont="1" applyBorder="1" applyAlignment="1">
      <alignment vertical="center"/>
    </xf>
    <xf numFmtId="167" fontId="11" fillId="2" borderId="1" xfId="0" applyNumberFormat="1" applyFont="1" applyFill="1" applyBorder="1" applyAlignment="1"/>
    <xf numFmtId="2" fontId="3" fillId="0" borderId="0" xfId="0" applyNumberFormat="1" applyFont="1" applyBorder="1" applyAlignment="1">
      <alignment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wrapText="1"/>
    </xf>
    <xf numFmtId="2" fontId="11" fillId="0" borderId="1" xfId="0" applyNumberFormat="1" applyFont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right" vertical="center"/>
    </xf>
    <xf numFmtId="2" fontId="11" fillId="2" borderId="1" xfId="0" applyNumberFormat="1" applyFont="1" applyFill="1" applyBorder="1" applyAlignment="1">
      <alignment horizontal="right" vertical="center"/>
    </xf>
    <xf numFmtId="2" fontId="3" fillId="0" borderId="0" xfId="0" applyNumberFormat="1" applyFont="1" applyBorder="1" applyAlignment="1">
      <alignment vertical="center" wrapText="1"/>
    </xf>
    <xf numFmtId="2" fontId="53" fillId="0" borderId="0" xfId="0" applyNumberFormat="1" applyFont="1" applyBorder="1" applyAlignment="1">
      <alignment vertical="center" wrapText="1"/>
    </xf>
    <xf numFmtId="167" fontId="11" fillId="2" borderId="1" xfId="0" applyNumberFormat="1" applyFont="1" applyFill="1" applyBorder="1" applyAlignment="1">
      <alignment horizontal="right" vertical="center" wrapText="1"/>
    </xf>
    <xf numFmtId="2" fontId="53" fillId="0" borderId="0" xfId="0" applyNumberFormat="1" applyFont="1" applyBorder="1" applyAlignment="1">
      <alignment vertical="center"/>
    </xf>
    <xf numFmtId="2" fontId="11" fillId="2" borderId="1" xfId="0" applyNumberFormat="1" applyFont="1" applyFill="1" applyBorder="1" applyAlignment="1">
      <alignment horizontal="right" vertical="center" wrapText="1"/>
    </xf>
    <xf numFmtId="2" fontId="11" fillId="6" borderId="1" xfId="0" applyNumberFormat="1" applyFont="1" applyFill="1" applyBorder="1" applyAlignment="1">
      <alignment horizontal="right" vertical="center" wrapText="1"/>
    </xf>
    <xf numFmtId="2" fontId="11" fillId="2" borderId="1" xfId="0" applyNumberFormat="1" applyFont="1" applyFill="1" applyBorder="1" applyAlignment="1">
      <alignment horizontal="right" wrapText="1"/>
    </xf>
    <xf numFmtId="0" fontId="11" fillId="2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/>
    <xf numFmtId="2" fontId="11" fillId="2" borderId="1" xfId="0" applyNumberFormat="1" applyFont="1" applyFill="1" applyBorder="1" applyAlignment="1">
      <alignment horizontal="right"/>
    </xf>
    <xf numFmtId="167" fontId="11" fillId="2" borderId="1" xfId="0" applyNumberFormat="1" applyFont="1" applyFill="1" applyBorder="1" applyAlignment="1">
      <alignment horizontal="left"/>
    </xf>
    <xf numFmtId="167" fontId="11" fillId="0" borderId="1" xfId="0" applyNumberFormat="1" applyFont="1" applyBorder="1" applyAlignment="1">
      <alignment vertical="center"/>
    </xf>
    <xf numFmtId="0" fontId="53" fillId="2" borderId="1" xfId="0" applyFont="1" applyFill="1" applyBorder="1" applyAlignment="1">
      <alignment horizontal="left" vertical="center"/>
    </xf>
    <xf numFmtId="1" fontId="11" fillId="7" borderId="1" xfId="0" applyNumberFormat="1" applyFont="1" applyFill="1" applyBorder="1" applyAlignment="1">
      <alignment horizontal="center" vertical="center" wrapText="1"/>
    </xf>
    <xf numFmtId="0" fontId="53" fillId="6" borderId="0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vertical="center" wrapText="1"/>
    </xf>
    <xf numFmtId="0" fontId="11" fillId="7" borderId="1" xfId="0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vertical="center" wrapText="1"/>
    </xf>
    <xf numFmtId="0" fontId="53" fillId="0" borderId="0" xfId="0" applyFont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54" fillId="0" borderId="1" xfId="12" applyNumberFormat="1" applyFont="1" applyFill="1" applyBorder="1" applyAlignment="1" applyProtection="1">
      <alignment horizontal="left"/>
    </xf>
    <xf numFmtId="0" fontId="55" fillId="0" borderId="1" xfId="12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21" fillId="0" borderId="0" xfId="0" applyFont="1" applyAlignment="1"/>
    <xf numFmtId="0" fontId="11" fillId="0" borderId="0" xfId="0" applyFont="1" applyAlignment="1">
      <alignment wrapText="1"/>
    </xf>
    <xf numFmtId="2" fontId="21" fillId="0" borderId="0" xfId="0" applyNumberFormat="1" applyFont="1" applyAlignme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6" borderId="0" xfId="0" applyFont="1" applyFill="1" applyAlignment="1"/>
    <xf numFmtId="0" fontId="11" fillId="0" borderId="0" xfId="0" applyFont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1" fillId="0" borderId="0" xfId="0" applyFont="1" applyAlignment="1">
      <alignment horizontal="right" vertical="center"/>
    </xf>
    <xf numFmtId="2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righ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0" fillId="0" borderId="0" xfId="12" applyAlignment="1" applyProtection="1">
      <alignment horizontal="left" vertical="center"/>
    </xf>
    <xf numFmtId="0" fontId="10" fillId="0" borderId="0" xfId="12" applyAlignment="1" applyProtection="1"/>
    <xf numFmtId="0" fontId="10" fillId="6" borderId="0" xfId="12" applyFill="1" applyAlignment="1" applyProtection="1"/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/>
    </xf>
    <xf numFmtId="0" fontId="57" fillId="0" borderId="0" xfId="0" applyFont="1" applyAlignment="1">
      <alignment horizontal="left" vertical="center"/>
    </xf>
    <xf numFmtId="0" fontId="57" fillId="6" borderId="0" xfId="0" applyFont="1" applyFill="1" applyAlignment="1">
      <alignment horizontal="left"/>
    </xf>
    <xf numFmtId="0" fontId="27" fillId="6" borderId="0" xfId="0" applyFont="1" applyFill="1" applyAlignment="1">
      <alignment horizontal="left" wrapText="1"/>
    </xf>
    <xf numFmtId="0" fontId="57" fillId="0" borderId="0" xfId="0" applyFont="1" applyAlignment="1">
      <alignment horizontal="left" vertical="center" wrapText="1"/>
    </xf>
    <xf numFmtId="0" fontId="57" fillId="6" borderId="0" xfId="0" applyFont="1" applyFill="1" applyAlignment="1">
      <alignment horizontal="left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center" vertical="center" wrapText="1"/>
    </xf>
    <xf numFmtId="167" fontId="63" fillId="2" borderId="3" xfId="0" applyNumberFormat="1" applyFont="1" applyFill="1" applyBorder="1" applyAlignment="1">
      <alignment wrapText="1"/>
    </xf>
    <xf numFmtId="167" fontId="63" fillId="2" borderId="3" xfId="0" applyNumberFormat="1" applyFont="1" applyFill="1" applyBorder="1" applyAlignment="1">
      <alignment vertical="center"/>
    </xf>
    <xf numFmtId="0" fontId="63" fillId="7" borderId="3" xfId="0" applyFont="1" applyFill="1" applyBorder="1" applyAlignment="1">
      <alignment horizontal="center" vertical="center"/>
    </xf>
    <xf numFmtId="167" fontId="63" fillId="2" borderId="3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29" fillId="0" borderId="1" xfId="12" applyFont="1" applyBorder="1" applyAlignment="1" applyProtection="1">
      <alignment horizontal="center"/>
    </xf>
    <xf numFmtId="0" fontId="2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1" xfId="1" applyFont="1" applyFill="1" applyBorder="1" applyAlignment="1">
      <alignment horizontal="center"/>
    </xf>
    <xf numFmtId="0" fontId="24" fillId="0" borderId="2" xfId="1" applyFont="1" applyFill="1" applyBorder="1" applyAlignment="1">
      <alignment horizontal="center"/>
    </xf>
    <xf numFmtId="0" fontId="23" fillId="3" borderId="2" xfId="1" applyFont="1" applyFill="1" applyBorder="1" applyAlignment="1">
      <alignment horizontal="center" vertical="center" wrapText="1"/>
    </xf>
    <xf numFmtId="0" fontId="23" fillId="3" borderId="3" xfId="1" applyFont="1" applyFill="1" applyBorder="1" applyAlignment="1">
      <alignment horizontal="center" vertical="center" wrapText="1"/>
    </xf>
    <xf numFmtId="0" fontId="18" fillId="3" borderId="4" xfId="1" applyFont="1" applyFill="1" applyBorder="1" applyAlignment="1">
      <alignment horizontal="center" vertical="center"/>
    </xf>
    <xf numFmtId="0" fontId="18" fillId="3" borderId="6" xfId="1" applyFont="1" applyFill="1" applyBorder="1" applyAlignment="1">
      <alignment horizontal="center" vertical="center"/>
    </xf>
    <xf numFmtId="0" fontId="18" fillId="3" borderId="2" xfId="1" applyFont="1" applyFill="1" applyBorder="1" applyAlignment="1">
      <alignment horizontal="center" vertical="center"/>
    </xf>
    <xf numFmtId="0" fontId="18" fillId="3" borderId="3" xfId="1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right" vertical="center" wrapText="1" indent="2"/>
    </xf>
    <xf numFmtId="0" fontId="20" fillId="4" borderId="9" xfId="1" applyFont="1" applyFill="1" applyBorder="1" applyAlignment="1">
      <alignment horizontal="center" vertical="center"/>
    </xf>
    <xf numFmtId="0" fontId="20" fillId="4" borderId="8" xfId="1" applyFont="1" applyFill="1" applyBorder="1" applyAlignment="1">
      <alignment horizontal="center" vertical="center"/>
    </xf>
    <xf numFmtId="0" fontId="20" fillId="4" borderId="10" xfId="1" applyFont="1" applyFill="1" applyBorder="1" applyAlignment="1">
      <alignment horizontal="center" vertical="center"/>
    </xf>
    <xf numFmtId="9" fontId="19" fillId="0" borderId="11" xfId="1" applyNumberFormat="1" applyFont="1" applyFill="1" applyBorder="1" applyAlignment="1">
      <alignment horizontal="center" vertical="center"/>
    </xf>
    <xf numFmtId="9" fontId="19" fillId="0" borderId="12" xfId="1" applyNumberFormat="1" applyFont="1" applyFill="1" applyBorder="1" applyAlignment="1">
      <alignment horizontal="center" vertical="center"/>
    </xf>
    <xf numFmtId="9" fontId="19" fillId="0" borderId="13" xfId="1" applyNumberFormat="1" applyFont="1" applyFill="1" applyBorder="1" applyAlignment="1">
      <alignment horizontal="center" vertical="center"/>
    </xf>
    <xf numFmtId="166" fontId="19" fillId="0" borderId="11" xfId="1" applyNumberFormat="1" applyFont="1" applyFill="1" applyBorder="1" applyAlignment="1">
      <alignment horizontal="center" vertical="center"/>
    </xf>
    <xf numFmtId="166" fontId="19" fillId="0" borderId="12" xfId="1" applyNumberFormat="1" applyFont="1" applyFill="1" applyBorder="1" applyAlignment="1">
      <alignment horizontal="center" vertical="center"/>
    </xf>
    <xf numFmtId="166" fontId="19" fillId="0" borderId="13" xfId="1" applyNumberFormat="1" applyFont="1" applyFill="1" applyBorder="1" applyAlignment="1">
      <alignment horizontal="center" vertical="center"/>
    </xf>
    <xf numFmtId="0" fontId="49" fillId="4" borderId="9" xfId="12" applyFont="1" applyFill="1" applyBorder="1" applyAlignment="1" applyProtection="1">
      <alignment horizontal="center" vertical="center"/>
    </xf>
    <xf numFmtId="0" fontId="49" fillId="4" borderId="8" xfId="12" applyFont="1" applyFill="1" applyBorder="1" applyAlignment="1" applyProtection="1">
      <alignment horizontal="center" vertical="center"/>
    </xf>
    <xf numFmtId="0" fontId="49" fillId="4" borderId="10" xfId="12" applyFont="1" applyFill="1" applyBorder="1" applyAlignment="1" applyProtection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44" fillId="4" borderId="14" xfId="12" applyFont="1" applyFill="1" applyBorder="1" applyAlignment="1" applyProtection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167" fontId="60" fillId="2" borderId="2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15" applyFont="1" applyFill="1" applyBorder="1" applyAlignment="1">
      <alignment horizontal="left" vertical="center"/>
    </xf>
    <xf numFmtId="0" fontId="63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167" fontId="60" fillId="2" borderId="2" xfId="0" applyNumberFormat="1" applyFont="1" applyFill="1" applyBorder="1" applyAlignment="1">
      <alignment horizontal="right"/>
    </xf>
    <xf numFmtId="0" fontId="4" fillId="5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left" vertical="top"/>
    </xf>
    <xf numFmtId="0" fontId="11" fillId="6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top" wrapText="1"/>
    </xf>
    <xf numFmtId="0" fontId="13" fillId="5" borderId="3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167" fontId="64" fillId="2" borderId="2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4" xfId="0" applyBorder="1" applyAlignment="1">
      <alignment horizontal="left" vertical="top" wrapText="1"/>
    </xf>
    <xf numFmtId="0" fontId="50" fillId="0" borderId="14" xfId="0" applyFont="1" applyBorder="1" applyAlignment="1">
      <alignment horizontal="left" vertical="top" wrapText="1"/>
    </xf>
    <xf numFmtId="0" fontId="65" fillId="0" borderId="0" xfId="0" applyFont="1" applyAlignment="1">
      <alignment horizontal="center" vertical="center"/>
    </xf>
    <xf numFmtId="167" fontId="60" fillId="2" borderId="0" xfId="0" applyNumberFormat="1" applyFont="1" applyFill="1" applyBorder="1" applyAlignment="1">
      <alignment horizontal="right" vertical="center"/>
    </xf>
    <xf numFmtId="0" fontId="66" fillId="2" borderId="0" xfId="0" applyFont="1" applyFill="1" applyBorder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6" fillId="2" borderId="0" xfId="0" applyFont="1" applyFill="1" applyBorder="1" applyAlignment="1">
      <alignment horizontal="right" vertical="center" wrapText="1"/>
    </xf>
    <xf numFmtId="0" fontId="65" fillId="0" borderId="0" xfId="0" applyFont="1" applyAlignment="1"/>
    <xf numFmtId="0" fontId="68" fillId="2" borderId="0" xfId="0" applyFont="1" applyFill="1" applyBorder="1" applyAlignment="1">
      <alignment vertical="center"/>
    </xf>
    <xf numFmtId="0" fontId="65" fillId="0" borderId="0" xfId="0" applyFont="1" applyAlignment="1">
      <alignment horizontal="center"/>
    </xf>
    <xf numFmtId="0" fontId="68" fillId="2" borderId="0" xfId="0" applyFont="1" applyFill="1" applyBorder="1" applyAlignment="1">
      <alignment horizontal="center" vertical="center"/>
    </xf>
    <xf numFmtId="164" fontId="68" fillId="2" borderId="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 vertical="center"/>
    </xf>
    <xf numFmtId="1" fontId="69" fillId="0" borderId="0" xfId="0" applyNumberFormat="1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 wrapText="1"/>
    </xf>
    <xf numFmtId="2" fontId="70" fillId="2" borderId="0" xfId="0" applyNumberFormat="1" applyFont="1" applyFill="1" applyBorder="1" applyAlignment="1">
      <alignment horizontal="right" vertical="center" wrapText="1"/>
    </xf>
    <xf numFmtId="1" fontId="66" fillId="2" borderId="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wrapText="1"/>
    </xf>
    <xf numFmtId="0" fontId="71" fillId="2" borderId="0" xfId="0" applyFont="1" applyFill="1" applyBorder="1" applyAlignment="1">
      <alignment horizontal="left" vertical="center" wrapText="1"/>
    </xf>
    <xf numFmtId="0" fontId="67" fillId="0" borderId="0" xfId="0" applyFont="1" applyAlignment="1">
      <alignment vertical="center" wrapText="1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2" borderId="0" xfId="0" applyFont="1" applyFill="1" applyBorder="1" applyAlignment="1">
      <alignment vertical="center"/>
    </xf>
    <xf numFmtId="0" fontId="71" fillId="2" borderId="0" xfId="0" applyFont="1" applyFill="1" applyBorder="1" applyAlignment="1">
      <alignment horizontal="center" vertical="center"/>
    </xf>
    <xf numFmtId="2" fontId="67" fillId="0" borderId="0" xfId="0" applyNumberFormat="1" applyFont="1" applyAlignment="1">
      <alignment horizontal="right" vertical="center" wrapText="1"/>
    </xf>
    <xf numFmtId="0" fontId="71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right" vertical="center"/>
    </xf>
  </cellXfs>
  <cellStyles count="21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3 2" xfId="17"/>
    <cellStyle name="Обычный 4" xfId="1"/>
    <cellStyle name="Обычный 4 2" xfId="13"/>
    <cellStyle name="Обычный 4 2 2" xfId="18"/>
    <cellStyle name="Обычный 5" xfId="16"/>
    <cellStyle name="Обычный 5 2" xfId="20"/>
    <cellStyle name="Обычный_Лист1" xfId="15"/>
    <cellStyle name="Процентный 2" xfId="11"/>
    <cellStyle name="Процентный 2 2" xfId="14"/>
    <cellStyle name="Процентный 2 2 2" xfId="19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58362</xdr:colOff>
      <xdr:row>9</xdr:row>
      <xdr:rowOff>32695</xdr:rowOff>
    </xdr:from>
    <xdr:to>
      <xdr:col>7</xdr:col>
      <xdr:colOff>1775885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35987" y="460469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150001</xdr:colOff>
      <xdr:row>16</xdr:row>
      <xdr:rowOff>104757</xdr:rowOff>
    </xdr:from>
    <xdr:to>
      <xdr:col>4</xdr:col>
      <xdr:colOff>1831180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91220" y="9582132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33243</xdr:colOff>
      <xdr:row>16</xdr:row>
      <xdr:rowOff>83287</xdr:rowOff>
    </xdr:from>
    <xdr:to>
      <xdr:col>6</xdr:col>
      <xdr:colOff>1747798</xdr:colOff>
      <xdr:row>16</xdr:row>
      <xdr:rowOff>1797842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665399" y="9560662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16</xdr:row>
      <xdr:rowOff>59531</xdr:rowOff>
    </xdr:from>
    <xdr:to>
      <xdr:col>3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16</xdr:row>
      <xdr:rowOff>95250</xdr:rowOff>
    </xdr:from>
    <xdr:to>
      <xdr:col>5</xdr:col>
      <xdr:colOff>1775731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47920" y="9572625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27</xdr:row>
      <xdr:rowOff>18708</xdr:rowOff>
    </xdr:from>
    <xdr:to>
      <xdr:col>4</xdr:col>
      <xdr:colOff>27215</xdr:colOff>
      <xdr:row>27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27</xdr:row>
      <xdr:rowOff>59850</xdr:rowOff>
    </xdr:from>
    <xdr:to>
      <xdr:col>1</xdr:col>
      <xdr:colOff>1823356</xdr:colOff>
      <xdr:row>27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27</xdr:row>
      <xdr:rowOff>21051</xdr:rowOff>
    </xdr:from>
    <xdr:to>
      <xdr:col>3</xdr:col>
      <xdr:colOff>13608</xdr:colOff>
      <xdr:row>27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719</xdr:colOff>
      <xdr:row>22</xdr:row>
      <xdr:rowOff>155502</xdr:rowOff>
    </xdr:from>
    <xdr:to>
      <xdr:col>1</xdr:col>
      <xdr:colOff>1757438</xdr:colOff>
      <xdr:row>22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2</xdr:col>
      <xdr:colOff>27689</xdr:colOff>
      <xdr:row>22</xdr:row>
      <xdr:rowOff>126907</xdr:rowOff>
    </xdr:from>
    <xdr:to>
      <xdr:col>2</xdr:col>
      <xdr:colOff>1780439</xdr:colOff>
      <xdr:row>22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3</xdr:col>
      <xdr:colOff>22907</xdr:colOff>
      <xdr:row>22</xdr:row>
      <xdr:rowOff>94345</xdr:rowOff>
    </xdr:from>
    <xdr:to>
      <xdr:col>3</xdr:col>
      <xdr:colOff>1779625</xdr:colOff>
      <xdr:row>22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5</xdr:col>
      <xdr:colOff>22095</xdr:colOff>
      <xdr:row>22</xdr:row>
      <xdr:rowOff>89564</xdr:rowOff>
    </xdr:from>
    <xdr:to>
      <xdr:col>5</xdr:col>
      <xdr:colOff>1774845</xdr:colOff>
      <xdr:row>22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6</xdr:col>
      <xdr:colOff>13345</xdr:colOff>
      <xdr:row>22</xdr:row>
      <xdr:rowOff>72877</xdr:rowOff>
    </xdr:from>
    <xdr:to>
      <xdr:col>6</xdr:col>
      <xdr:colOff>1770063</xdr:colOff>
      <xdr:row>22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16</xdr:row>
      <xdr:rowOff>59532</xdr:rowOff>
    </xdr:from>
    <xdr:to>
      <xdr:col>2</xdr:col>
      <xdr:colOff>1825965</xdr:colOff>
      <xdr:row>16</xdr:row>
      <xdr:rowOff>1845468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86000" y="9536907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27</xdr:row>
      <xdr:rowOff>83341</xdr:rowOff>
    </xdr:from>
    <xdr:to>
      <xdr:col>4</xdr:col>
      <xdr:colOff>1821656</xdr:colOff>
      <xdr:row>27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31</xdr:row>
      <xdr:rowOff>71436</xdr:rowOff>
    </xdr:from>
    <xdr:to>
      <xdr:col>3</xdr:col>
      <xdr:colOff>1785938</xdr:colOff>
      <xdr:row>31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31</xdr:row>
      <xdr:rowOff>66656</xdr:rowOff>
    </xdr:from>
    <xdr:to>
      <xdr:col>1</xdr:col>
      <xdr:colOff>1804969</xdr:colOff>
      <xdr:row>31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31</xdr:row>
      <xdr:rowOff>61875</xdr:rowOff>
    </xdr:from>
    <xdr:to>
      <xdr:col>2</xdr:col>
      <xdr:colOff>1800188</xdr:colOff>
      <xdr:row>31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11909</xdr:colOff>
      <xdr:row>9</xdr:row>
      <xdr:rowOff>23813</xdr:rowOff>
    </xdr:from>
    <xdr:to>
      <xdr:col>8</xdr:col>
      <xdr:colOff>1809752</xdr:colOff>
      <xdr:row>9</xdr:row>
      <xdr:rowOff>1821656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35003" y="4595813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22</xdr:row>
      <xdr:rowOff>119063</xdr:rowOff>
    </xdr:from>
    <xdr:to>
      <xdr:col>4</xdr:col>
      <xdr:colOff>1762125</xdr:colOff>
      <xdr:row>22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</xdr:row>
      <xdr:rowOff>119062</xdr:rowOff>
    </xdr:from>
    <xdr:to>
      <xdr:col>5</xdr:col>
      <xdr:colOff>1802625</xdr:colOff>
      <xdr:row>20</xdr:row>
      <xdr:rowOff>1874062</xdr:rowOff>
    </xdr:to>
    <xdr:pic>
      <xdr:nvPicPr>
        <xdr:cNvPr id="41" name="Рисунок 40" descr="HITCH_Platinum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34313" y="12287250"/>
          <a:ext cx="1755000" cy="1755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66657</xdr:colOff>
      <xdr:row>20</xdr:row>
      <xdr:rowOff>102374</xdr:rowOff>
    </xdr:from>
    <xdr:to>
      <xdr:col>6</xdr:col>
      <xdr:colOff>1821657</xdr:colOff>
      <xdr:row>20</xdr:row>
      <xdr:rowOff>1857374</xdr:rowOff>
    </xdr:to>
    <xdr:pic>
      <xdr:nvPicPr>
        <xdr:cNvPr id="42" name="Рисунок 41" descr="HITCH_Zinc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98813" y="12270562"/>
          <a:ext cx="1755000" cy="175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grand.ua/ru/grand/silver-line-deluxe/s420nl/" TargetMode="External"/><Relationship Id="rId18" Type="http://schemas.openxmlformats.org/officeDocument/2006/relationships/hyperlink" Target="https://grand.ua/ru/grand/silver-line-sport/s470ns/" TargetMode="External"/><Relationship Id="rId26" Type="http://schemas.openxmlformats.org/officeDocument/2006/relationships/hyperlink" Target="https://grand.ua/ru/grand/silver-line-open/s330/" TargetMode="External"/><Relationship Id="rId39" Type="http://schemas.openxmlformats.org/officeDocument/2006/relationships/hyperlink" Target="https://grand.ua/ru/grand/corvette/c330a/" TargetMode="External"/><Relationship Id="rId3" Type="http://schemas.openxmlformats.org/officeDocument/2006/relationships/hyperlink" Target="https://grand.ua/ru/grand/golden-line/g750/" TargetMode="External"/><Relationship Id="rId21" Type="http://schemas.openxmlformats.org/officeDocument/2006/relationships/hyperlink" Target="https://grand.ua/ru/grand/silver-line-sport/s330s/" TargetMode="External"/><Relationship Id="rId34" Type="http://schemas.openxmlformats.org/officeDocument/2006/relationships/hyperlink" Target="https://grand.ua/ru/grand/corvette/c300/" TargetMode="External"/><Relationship Id="rId42" Type="http://schemas.openxmlformats.org/officeDocument/2006/relationships/hyperlink" Target="https://grand.ua/ru/grand/corvette/c240a/" TargetMode="External"/><Relationship Id="rId47" Type="http://schemas.openxmlformats.org/officeDocument/2006/relationships/hyperlink" Target="https://grand.ua/ru/grand/argus/a380/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s://grand.ua/ru/grand/golden-line/g500/" TargetMode="External"/><Relationship Id="rId12" Type="http://schemas.openxmlformats.org/officeDocument/2006/relationships/hyperlink" Target="https://grand.ua/ru/grand/silver-line-deluxe/s470nl/" TargetMode="External"/><Relationship Id="rId17" Type="http://schemas.openxmlformats.org/officeDocument/2006/relationships/hyperlink" Target="https://grand.ua/ru/grand/silver-line-sport/s520s/" TargetMode="External"/><Relationship Id="rId25" Type="http://schemas.openxmlformats.org/officeDocument/2006/relationships/hyperlink" Target="https://grand.ua/ru/grand/silver-line-open/s370n/" TargetMode="External"/><Relationship Id="rId33" Type="http://schemas.openxmlformats.org/officeDocument/2006/relationships/hyperlink" Target="https://grand.ua/ru/grand/corvette/c330/" TargetMode="External"/><Relationship Id="rId38" Type="http://schemas.openxmlformats.org/officeDocument/2006/relationships/hyperlink" Target="https://grand.ua/ru/grand/corvette/c360a/" TargetMode="External"/><Relationship Id="rId46" Type="http://schemas.openxmlformats.org/officeDocument/2006/relationships/hyperlink" Target="https://grand.ua/ru/grand/argus/a380p/" TargetMode="External"/><Relationship Id="rId2" Type="http://schemas.openxmlformats.org/officeDocument/2006/relationships/hyperlink" Target="http://minfin.com.ua/currency/nbu/usd/" TargetMode="External"/><Relationship Id="rId16" Type="http://schemas.openxmlformats.org/officeDocument/2006/relationships/hyperlink" Target="https://grand.ua/ru/grand/silver-line-deluxe/s300l/" TargetMode="External"/><Relationship Id="rId20" Type="http://schemas.openxmlformats.org/officeDocument/2006/relationships/hyperlink" Target="https://grand.ua/ru/grand/silver-line-sport/s370ns/" TargetMode="External"/><Relationship Id="rId29" Type="http://schemas.openxmlformats.org/officeDocument/2006/relationships/hyperlink" Target="https://grand.ua/ru/grand/silver-line-open/s250/" TargetMode="External"/><Relationship Id="rId41" Type="http://schemas.openxmlformats.org/officeDocument/2006/relationships/hyperlink" Target="https://grand.ua/ru/grand/corvette/c270a/" TargetMode="External"/><Relationship Id="rId1" Type="http://schemas.openxmlformats.org/officeDocument/2006/relationships/hyperlink" Target="https://minfin.com.ua/currency/nbu/eur/" TargetMode="External"/><Relationship Id="rId6" Type="http://schemas.openxmlformats.org/officeDocument/2006/relationships/hyperlink" Target="https://grand.ua/ru/grand/golden-line/g580/" TargetMode="External"/><Relationship Id="rId11" Type="http://schemas.openxmlformats.org/officeDocument/2006/relationships/hyperlink" Target="https://grand.ua/ru/grand/silver-line-deluxe/s520l/" TargetMode="External"/><Relationship Id="rId24" Type="http://schemas.openxmlformats.org/officeDocument/2006/relationships/hyperlink" Target="https://grand.ua/ru/grand/silver-line-open/s420n/" TargetMode="External"/><Relationship Id="rId32" Type="http://schemas.openxmlformats.org/officeDocument/2006/relationships/hyperlink" Target="https://grand.ua/ru/grand/ranger/r380/" TargetMode="External"/><Relationship Id="rId37" Type="http://schemas.openxmlformats.org/officeDocument/2006/relationships/hyperlink" Target="https://grand.ua/ru/grand/corvette/c360/" TargetMode="External"/><Relationship Id="rId40" Type="http://schemas.openxmlformats.org/officeDocument/2006/relationships/hyperlink" Target="https://grand.ua/ru/grand/corvette/c300a/" TargetMode="External"/><Relationship Id="rId45" Type="http://schemas.openxmlformats.org/officeDocument/2006/relationships/hyperlink" Target="https://grand.ua/ru/grand/argus/a450/" TargetMode="External"/><Relationship Id="rId5" Type="http://schemas.openxmlformats.org/officeDocument/2006/relationships/hyperlink" Target="https://grand.ua/ru/grand/golden-line/g650/" TargetMode="External"/><Relationship Id="rId15" Type="http://schemas.openxmlformats.org/officeDocument/2006/relationships/hyperlink" Target="https://grand.ua/ru/grand/silver-line-deluxe/s330l/" TargetMode="External"/><Relationship Id="rId23" Type="http://schemas.openxmlformats.org/officeDocument/2006/relationships/hyperlink" Target="https://grand.ua/ru/grand/silver-line-open/s470n/" TargetMode="External"/><Relationship Id="rId28" Type="http://schemas.openxmlformats.org/officeDocument/2006/relationships/hyperlink" Target="https://grand.ua/ru/grand/silver-line-open/s275/" TargetMode="External"/><Relationship Id="rId36" Type="http://schemas.openxmlformats.org/officeDocument/2006/relationships/hyperlink" Target="https://grand.ua/ru/grand/corvette/c240/" TargetMode="External"/><Relationship Id="rId49" Type="http://schemas.openxmlformats.org/officeDocument/2006/relationships/hyperlink" Target="http://grandboats.kiev.ua/grand/regatta/rg370r/" TargetMode="External"/><Relationship Id="rId10" Type="http://schemas.openxmlformats.org/officeDocument/2006/relationships/hyperlink" Target="https://grand.ua/ru/grand/golden-line/g340ef/" TargetMode="External"/><Relationship Id="rId19" Type="http://schemas.openxmlformats.org/officeDocument/2006/relationships/hyperlink" Target="https://grand.ua/ru/grand/silver-line-sport/s420ns/" TargetMode="External"/><Relationship Id="rId31" Type="http://schemas.openxmlformats.org/officeDocument/2006/relationships/hyperlink" Target="https://grand.ua/ru/grand/ranger/r420/" TargetMode="External"/><Relationship Id="rId44" Type="http://schemas.openxmlformats.org/officeDocument/2006/relationships/hyperlink" Target="https://grand.ua/ru/grand/argus/a450p/" TargetMode="External"/><Relationship Id="rId4" Type="http://schemas.openxmlformats.org/officeDocument/2006/relationships/hyperlink" Target="https://grand.ua/ru/grand/golden-line/g850/" TargetMode="External"/><Relationship Id="rId9" Type="http://schemas.openxmlformats.org/officeDocument/2006/relationships/hyperlink" Target="https://grand.ua/ru/grand/golden-line/g380ef/" TargetMode="External"/><Relationship Id="rId14" Type="http://schemas.openxmlformats.org/officeDocument/2006/relationships/hyperlink" Target="https://grand.ua/ru/grand/silver-line-deluxe/s370nl/" TargetMode="External"/><Relationship Id="rId22" Type="http://schemas.openxmlformats.org/officeDocument/2006/relationships/hyperlink" Target="https://grand.ua/ru/grand/silver-line-sport/s300s/" TargetMode="External"/><Relationship Id="rId27" Type="http://schemas.openxmlformats.org/officeDocument/2006/relationships/hyperlink" Target="https://grand.ua/ru/grand/silver-line-open/s300/" TargetMode="External"/><Relationship Id="rId30" Type="http://schemas.openxmlformats.org/officeDocument/2006/relationships/hyperlink" Target="https://grand.ua/ru/grand/ranger/r460/" TargetMode="External"/><Relationship Id="rId35" Type="http://schemas.openxmlformats.org/officeDocument/2006/relationships/hyperlink" Target="https://grand.ua/ru/grand/corvette/c270/" TargetMode="External"/><Relationship Id="rId43" Type="http://schemas.openxmlformats.org/officeDocument/2006/relationships/hyperlink" Target="https://grand.ua/ru/grand/argus/a550/" TargetMode="External"/><Relationship Id="rId48" Type="http://schemas.openxmlformats.org/officeDocument/2006/relationships/hyperlink" Target="https://grand.ua/ru/grand/argus/a550p/" TargetMode="External"/><Relationship Id="rId8" Type="http://schemas.openxmlformats.org/officeDocument/2006/relationships/hyperlink" Target="https://grand.ua/ru/grand/golden-line/g420/" TargetMode="External"/><Relationship Id="rId5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://www.spradling.eu/collection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80"/>
  <sheetViews>
    <sheetView showGridLines="0" tabSelected="1" zoomScale="110" zoomScaleNormal="110" workbookViewId="0">
      <pane ySplit="7" topLeftCell="A8" activePane="bottomLeft" state="frozen"/>
      <selection pane="bottomLeft" activeCell="P3" sqref="P3"/>
    </sheetView>
  </sheetViews>
  <sheetFormatPr defaultRowHeight="15" customHeight="1" outlineLevelRow="1" outlineLevelCol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23" customWidth="1"/>
    <col min="13" max="13" width="14.140625" style="4" customWidth="1"/>
    <col min="14" max="14" width="9.140625" style="4"/>
    <col min="15" max="15" width="49.42578125" style="4" hidden="1" customWidth="1" outlineLevel="1"/>
    <col min="16" max="16" width="9.140625" style="4" collapsed="1"/>
    <col min="17" max="27" width="9.140625" style="4"/>
    <col min="28" max="28" width="23.42578125" style="4" bestFit="1" customWidth="1"/>
    <col min="29" max="16384" width="9.140625" style="4"/>
  </cols>
  <sheetData>
    <row r="1" spans="2:16" ht="15" customHeight="1" thickBot="1">
      <c r="B1" s="6"/>
      <c r="C1" s="6"/>
      <c r="D1" s="329"/>
      <c r="E1" s="329"/>
      <c r="F1" s="329"/>
      <c r="G1" s="329"/>
      <c r="H1" s="329"/>
      <c r="I1" s="329"/>
      <c r="J1" s="329"/>
      <c r="K1" s="329"/>
      <c r="L1" s="329"/>
      <c r="M1" s="329"/>
    </row>
    <row r="2" spans="2:16" ht="15" customHeight="1" outlineLevel="1">
      <c r="B2" s="7"/>
      <c r="C2" s="319"/>
      <c r="E2" s="330" t="s">
        <v>0</v>
      </c>
      <c r="F2" s="331"/>
      <c r="G2" s="331"/>
      <c r="H2" s="332"/>
      <c r="I2" s="339" t="s">
        <v>492</v>
      </c>
      <c r="J2" s="340"/>
      <c r="K2" s="340"/>
      <c r="L2" s="341"/>
    </row>
    <row r="3" spans="2:16" ht="30" customHeight="1" outlineLevel="1" thickBot="1">
      <c r="B3" s="8"/>
      <c r="C3" s="320"/>
      <c r="E3" s="333">
        <v>0.2</v>
      </c>
      <c r="F3" s="334"/>
      <c r="G3" s="334"/>
      <c r="H3" s="335"/>
      <c r="I3" s="336">
        <v>1</v>
      </c>
      <c r="J3" s="337"/>
      <c r="K3" s="337"/>
      <c r="L3" s="338"/>
    </row>
    <row r="4" spans="2:16" ht="15" customHeight="1" outlineLevel="1">
      <c r="B4" s="8"/>
      <c r="C4" s="320"/>
      <c r="E4" s="22"/>
      <c r="F4" s="22"/>
      <c r="G4" s="22"/>
      <c r="H4" s="22"/>
      <c r="I4" s="22"/>
      <c r="J4" s="22"/>
      <c r="K4" s="22"/>
      <c r="L4" s="22"/>
    </row>
    <row r="5" spans="2:16" ht="15" customHeight="1">
      <c r="B5" s="8"/>
      <c r="D5" s="9"/>
      <c r="E5" s="22"/>
      <c r="F5" s="22"/>
      <c r="G5" s="22"/>
      <c r="H5" s="22"/>
      <c r="I5" s="22"/>
      <c r="J5" s="22"/>
      <c r="K5" s="22"/>
      <c r="L5" s="22"/>
    </row>
    <row r="6" spans="2:16" ht="15" customHeight="1">
      <c r="B6" s="325" t="s">
        <v>135</v>
      </c>
      <c r="C6" s="327" t="s">
        <v>44</v>
      </c>
      <c r="D6" s="327" t="s">
        <v>207</v>
      </c>
      <c r="E6" s="323" t="s">
        <v>145</v>
      </c>
      <c r="F6" s="323" t="s">
        <v>354</v>
      </c>
      <c r="G6" s="323" t="s">
        <v>143</v>
      </c>
      <c r="H6" s="323" t="s">
        <v>144</v>
      </c>
      <c r="I6" s="323" t="s">
        <v>372</v>
      </c>
      <c r="J6" s="323" t="s">
        <v>483</v>
      </c>
      <c r="K6" s="323" t="s">
        <v>424</v>
      </c>
      <c r="L6" s="323" t="s">
        <v>142</v>
      </c>
      <c r="M6" s="24" t="s">
        <v>149</v>
      </c>
    </row>
    <row r="7" spans="2:16" ht="20.25" customHeight="1">
      <c r="B7" s="326"/>
      <c r="C7" s="328"/>
      <c r="D7" s="328"/>
      <c r="E7" s="324"/>
      <c r="F7" s="324"/>
      <c r="G7" s="324"/>
      <c r="H7" s="324"/>
      <c r="I7" s="324"/>
      <c r="J7" s="324"/>
      <c r="K7" s="324"/>
      <c r="L7" s="324"/>
      <c r="M7" s="25" t="s">
        <v>148</v>
      </c>
      <c r="O7" t="s">
        <v>609</v>
      </c>
    </row>
    <row r="8" spans="2:16" s="17" customFormat="1" ht="15" customHeight="1">
      <c r="C8" s="321" t="s">
        <v>154</v>
      </c>
      <c r="D8" s="321"/>
      <c r="E8" s="321"/>
      <c r="F8" s="321"/>
      <c r="G8" s="321"/>
      <c r="H8" s="321"/>
      <c r="I8" s="321"/>
      <c r="J8" s="321"/>
      <c r="K8" s="321"/>
      <c r="L8" s="321"/>
      <c r="M8" s="27"/>
    </row>
    <row r="9" spans="2:16" s="14" customFormat="1" ht="15" customHeight="1">
      <c r="B9" s="99">
        <v>1190</v>
      </c>
      <c r="C9" s="136" t="s">
        <v>308</v>
      </c>
      <c r="D9" s="98" t="s">
        <v>186</v>
      </c>
      <c r="E9" s="78" t="s">
        <v>60</v>
      </c>
      <c r="F9" s="78" t="s">
        <v>369</v>
      </c>
      <c r="G9" s="80" t="s">
        <v>296</v>
      </c>
      <c r="H9" s="80" t="s">
        <v>373</v>
      </c>
      <c r="I9" s="80" t="s">
        <v>60</v>
      </c>
      <c r="J9" s="80" t="s">
        <v>484</v>
      </c>
      <c r="K9" s="96" t="s">
        <v>147</v>
      </c>
      <c r="L9" s="80" t="s">
        <v>69</v>
      </c>
      <c r="M9" s="82">
        <f>'G850'!I27</f>
        <v>39572.800000000003</v>
      </c>
      <c r="O9" s="278" t="s">
        <v>562</v>
      </c>
    </row>
    <row r="10" spans="2:16" s="35" customFormat="1" ht="15" customHeight="1">
      <c r="B10" s="99">
        <v>1850</v>
      </c>
      <c r="C10" s="138" t="s">
        <v>490</v>
      </c>
      <c r="D10" s="73" t="s">
        <v>186</v>
      </c>
      <c r="E10" s="78" t="s">
        <v>60</v>
      </c>
      <c r="F10" s="78" t="s">
        <v>369</v>
      </c>
      <c r="G10" s="80" t="s">
        <v>481</v>
      </c>
      <c r="H10" s="80" t="s">
        <v>482</v>
      </c>
      <c r="I10" s="80" t="s">
        <v>60</v>
      </c>
      <c r="J10" s="80" t="s">
        <v>485</v>
      </c>
      <c r="K10" s="96" t="s">
        <v>147</v>
      </c>
      <c r="L10" s="80" t="s">
        <v>69</v>
      </c>
      <c r="M10" s="82">
        <f>'G750'!H27</f>
        <v>26384</v>
      </c>
      <c r="O10" s="278" t="s">
        <v>563</v>
      </c>
    </row>
    <row r="11" spans="2:16" s="14" customFormat="1" ht="15" customHeight="1">
      <c r="B11" s="70">
        <v>1170</v>
      </c>
      <c r="C11" s="134" t="s">
        <v>307</v>
      </c>
      <c r="D11" s="68" t="s">
        <v>186</v>
      </c>
      <c r="E11" s="78" t="s">
        <v>60</v>
      </c>
      <c r="F11" s="78" t="s">
        <v>60</v>
      </c>
      <c r="G11" s="80" t="s">
        <v>153</v>
      </c>
      <c r="H11" s="80" t="s">
        <v>374</v>
      </c>
      <c r="I11" s="80" t="s">
        <v>60</v>
      </c>
      <c r="J11" s="80" t="s">
        <v>486</v>
      </c>
      <c r="K11" s="96" t="s">
        <v>147</v>
      </c>
      <c r="L11" s="80" t="s">
        <v>60</v>
      </c>
      <c r="M11" s="72">
        <f>'G650'!H27</f>
        <v>17725.600000000002</v>
      </c>
      <c r="O11" s="278" t="s">
        <v>564</v>
      </c>
    </row>
    <row r="12" spans="2:16" s="35" customFormat="1" ht="15" customHeight="1">
      <c r="B12" s="75">
        <v>1160</v>
      </c>
      <c r="C12" s="137" t="s">
        <v>370</v>
      </c>
      <c r="D12" s="77" t="s">
        <v>186</v>
      </c>
      <c r="E12" s="78" t="s">
        <v>60</v>
      </c>
      <c r="F12" s="78" t="s">
        <v>60</v>
      </c>
      <c r="G12" s="78" t="s">
        <v>345</v>
      </c>
      <c r="H12" s="78" t="s">
        <v>375</v>
      </c>
      <c r="I12" s="78" t="s">
        <v>60</v>
      </c>
      <c r="J12" s="80" t="s">
        <v>487</v>
      </c>
      <c r="K12" s="96" t="s">
        <v>147</v>
      </c>
      <c r="L12" s="78" t="s">
        <v>60</v>
      </c>
      <c r="M12" s="79">
        <f>'G580'!H27</f>
        <v>13376.800000000001</v>
      </c>
      <c r="O12" s="278" t="s">
        <v>565</v>
      </c>
    </row>
    <row r="13" spans="2:16" s="14" customFormat="1" ht="15" customHeight="1">
      <c r="B13" s="70">
        <v>1180</v>
      </c>
      <c r="C13" s="134" t="s">
        <v>371</v>
      </c>
      <c r="D13" s="68" t="s">
        <v>185</v>
      </c>
      <c r="E13" s="78" t="s">
        <v>60</v>
      </c>
      <c r="F13" s="78" t="s">
        <v>369</v>
      </c>
      <c r="G13" s="80" t="s">
        <v>150</v>
      </c>
      <c r="H13" s="80" t="s">
        <v>69</v>
      </c>
      <c r="I13" s="80" t="s">
        <v>60</v>
      </c>
      <c r="J13" s="80" t="s">
        <v>487</v>
      </c>
      <c r="K13" s="96" t="s">
        <v>147</v>
      </c>
      <c r="L13" s="80" t="s">
        <v>60</v>
      </c>
      <c r="M13" s="72">
        <f>'G500'!H26</f>
        <v>10140</v>
      </c>
      <c r="O13" s="278" t="s">
        <v>566</v>
      </c>
      <c r="P13" s="15"/>
    </row>
    <row r="14" spans="2:16" s="35" customFormat="1" ht="15" customHeight="1">
      <c r="B14" s="75">
        <v>1800</v>
      </c>
      <c r="C14" s="137" t="s">
        <v>417</v>
      </c>
      <c r="D14" s="77" t="s">
        <v>185</v>
      </c>
      <c r="E14" s="129" t="s">
        <v>60</v>
      </c>
      <c r="F14" s="129" t="s">
        <v>60</v>
      </c>
      <c r="G14" s="129" t="s">
        <v>423</v>
      </c>
      <c r="H14" s="129" t="s">
        <v>69</v>
      </c>
      <c r="I14" s="129" t="s">
        <v>60</v>
      </c>
      <c r="J14" s="135" t="s">
        <v>491</v>
      </c>
      <c r="K14" s="80" t="s">
        <v>69</v>
      </c>
      <c r="L14" s="129" t="s">
        <v>60</v>
      </c>
      <c r="M14" s="100">
        <f>'G420'!H26</f>
        <v>7011.2000000000007</v>
      </c>
      <c r="O14" s="278" t="s">
        <v>567</v>
      </c>
    </row>
    <row r="15" spans="2:16" s="14" customFormat="1" ht="15" customHeight="1">
      <c r="B15" s="70">
        <v>1092</v>
      </c>
      <c r="C15" s="134" t="s">
        <v>461</v>
      </c>
      <c r="D15" s="68" t="s">
        <v>184</v>
      </c>
      <c r="E15" s="78" t="s">
        <v>60</v>
      </c>
      <c r="F15" s="78" t="s">
        <v>60</v>
      </c>
      <c r="G15" s="80" t="s">
        <v>151</v>
      </c>
      <c r="H15" s="80" t="s">
        <v>69</v>
      </c>
      <c r="I15" s="80" t="s">
        <v>60</v>
      </c>
      <c r="J15" s="135" t="s">
        <v>489</v>
      </c>
      <c r="K15" s="80" t="s">
        <v>69</v>
      </c>
      <c r="L15" s="80" t="s">
        <v>60</v>
      </c>
      <c r="M15" s="72">
        <f>'G380'!H26</f>
        <v>5360.8</v>
      </c>
      <c r="O15" s="278" t="s">
        <v>568</v>
      </c>
    </row>
    <row r="16" spans="2:16" s="14" customFormat="1" ht="15" customHeight="1">
      <c r="B16" s="70">
        <v>1082</v>
      </c>
      <c r="C16" s="134" t="s">
        <v>274</v>
      </c>
      <c r="D16" s="68" t="s">
        <v>184</v>
      </c>
      <c r="E16" s="78" t="s">
        <v>60</v>
      </c>
      <c r="F16" s="78" t="s">
        <v>60</v>
      </c>
      <c r="G16" s="80" t="s">
        <v>152</v>
      </c>
      <c r="H16" s="80" t="s">
        <v>69</v>
      </c>
      <c r="I16" s="80" t="s">
        <v>60</v>
      </c>
      <c r="J16" s="135" t="s">
        <v>489</v>
      </c>
      <c r="K16" s="80" t="s">
        <v>69</v>
      </c>
      <c r="L16" s="80" t="s">
        <v>60</v>
      </c>
      <c r="M16" s="72">
        <f>'G340'!H26</f>
        <v>4340.8</v>
      </c>
      <c r="O16" s="278" t="s">
        <v>569</v>
      </c>
    </row>
    <row r="17" spans="2:15" s="14" customFormat="1" ht="15" customHeight="1">
      <c r="B17" s="16"/>
      <c r="C17" s="321" t="s">
        <v>123</v>
      </c>
      <c r="D17" s="321"/>
      <c r="E17" s="321"/>
      <c r="F17" s="321"/>
      <c r="G17" s="321"/>
      <c r="H17" s="321"/>
      <c r="I17" s="321"/>
      <c r="J17" s="321"/>
      <c r="K17" s="321"/>
      <c r="L17" s="321"/>
      <c r="M17" s="20"/>
    </row>
    <row r="18" spans="2:15" s="18" customFormat="1" ht="15" customHeight="1">
      <c r="B18" s="75">
        <v>1122</v>
      </c>
      <c r="C18" s="76" t="s">
        <v>134</v>
      </c>
      <c r="D18" s="77" t="s">
        <v>167</v>
      </c>
      <c r="E18" s="96" t="s">
        <v>147</v>
      </c>
      <c r="F18" s="78" t="s">
        <v>60</v>
      </c>
      <c r="G18" s="78" t="s">
        <v>139</v>
      </c>
      <c r="H18" s="78" t="s">
        <v>352</v>
      </c>
      <c r="I18" s="78" t="s">
        <v>69</v>
      </c>
      <c r="J18" s="135" t="s">
        <v>488</v>
      </c>
      <c r="K18" s="96" t="s">
        <v>147</v>
      </c>
      <c r="L18" s="96" t="s">
        <v>147</v>
      </c>
      <c r="M18" s="79">
        <f>S520L!H27</f>
        <v>6592</v>
      </c>
      <c r="N18" s="122"/>
      <c r="O18" s="279" t="s">
        <v>570</v>
      </c>
    </row>
    <row r="19" spans="2:15" s="18" customFormat="1" ht="15" customHeight="1">
      <c r="B19" s="75">
        <v>1152</v>
      </c>
      <c r="C19" s="76" t="s">
        <v>133</v>
      </c>
      <c r="D19" s="77" t="s">
        <v>167</v>
      </c>
      <c r="E19" s="96" t="s">
        <v>147</v>
      </c>
      <c r="F19" s="78" t="s">
        <v>60</v>
      </c>
      <c r="G19" s="78" t="s">
        <v>141</v>
      </c>
      <c r="H19" s="78" t="s">
        <v>276</v>
      </c>
      <c r="I19" s="78" t="s">
        <v>69</v>
      </c>
      <c r="J19" s="78" t="s">
        <v>69</v>
      </c>
      <c r="K19" s="96" t="s">
        <v>147</v>
      </c>
      <c r="L19" s="96" t="s">
        <v>147</v>
      </c>
      <c r="M19" s="79">
        <f>S470NL!H27</f>
        <v>5184.8</v>
      </c>
      <c r="O19" s="279" t="s">
        <v>571</v>
      </c>
    </row>
    <row r="20" spans="2:15" s="18" customFormat="1" ht="15" customHeight="1">
      <c r="B20" s="75">
        <v>1142</v>
      </c>
      <c r="C20" s="76" t="s">
        <v>322</v>
      </c>
      <c r="D20" s="77" t="s">
        <v>167</v>
      </c>
      <c r="E20" s="96" t="s">
        <v>147</v>
      </c>
      <c r="F20" s="78" t="s">
        <v>60</v>
      </c>
      <c r="G20" s="78" t="s">
        <v>140</v>
      </c>
      <c r="H20" s="78" t="s">
        <v>275</v>
      </c>
      <c r="I20" s="78" t="s">
        <v>69</v>
      </c>
      <c r="J20" s="78" t="s">
        <v>69</v>
      </c>
      <c r="K20" s="96" t="s">
        <v>147</v>
      </c>
      <c r="L20" s="96" t="s">
        <v>147</v>
      </c>
      <c r="M20" s="79">
        <f>S420NL!H27</f>
        <v>4309.6000000000004</v>
      </c>
      <c r="O20" s="279" t="s">
        <v>572</v>
      </c>
    </row>
    <row r="21" spans="2:15" s="18" customFormat="1" ht="15" customHeight="1">
      <c r="B21" s="75">
        <v>1132</v>
      </c>
      <c r="C21" s="76" t="s">
        <v>132</v>
      </c>
      <c r="D21" s="77" t="s">
        <v>167</v>
      </c>
      <c r="E21" s="96" t="s">
        <v>147</v>
      </c>
      <c r="F21" s="78" t="s">
        <v>60</v>
      </c>
      <c r="G21" s="78" t="s">
        <v>140</v>
      </c>
      <c r="H21" s="78" t="s">
        <v>275</v>
      </c>
      <c r="I21" s="78" t="s">
        <v>69</v>
      </c>
      <c r="J21" s="78" t="s">
        <v>69</v>
      </c>
      <c r="K21" s="96" t="s">
        <v>147</v>
      </c>
      <c r="L21" s="96" t="s">
        <v>147</v>
      </c>
      <c r="M21" s="79">
        <f>S370NL!H27</f>
        <v>3869.6000000000004</v>
      </c>
      <c r="O21" s="279" t="s">
        <v>573</v>
      </c>
    </row>
    <row r="22" spans="2:15" s="18" customFormat="1" ht="15" customHeight="1">
      <c r="B22" s="75">
        <v>1032</v>
      </c>
      <c r="C22" s="76" t="s">
        <v>472</v>
      </c>
      <c r="D22" s="77" t="s">
        <v>286</v>
      </c>
      <c r="E22" s="96" t="s">
        <v>147</v>
      </c>
      <c r="F22" s="74" t="s">
        <v>69</v>
      </c>
      <c r="G22" s="78" t="s">
        <v>287</v>
      </c>
      <c r="H22" s="78" t="s">
        <v>288</v>
      </c>
      <c r="I22" s="78" t="s">
        <v>69</v>
      </c>
      <c r="J22" s="78" t="s">
        <v>69</v>
      </c>
      <c r="K22" s="78" t="s">
        <v>69</v>
      </c>
      <c r="L22" s="96" t="s">
        <v>147</v>
      </c>
      <c r="M22" s="79">
        <f>S330L!H27</f>
        <v>2764.8</v>
      </c>
      <c r="O22" s="279" t="s">
        <v>574</v>
      </c>
    </row>
    <row r="23" spans="2:15" s="18" customFormat="1" ht="15" customHeight="1">
      <c r="B23" s="75">
        <v>1022</v>
      </c>
      <c r="C23" s="76" t="s">
        <v>321</v>
      </c>
      <c r="D23" s="77" t="s">
        <v>286</v>
      </c>
      <c r="E23" s="96" t="s">
        <v>147</v>
      </c>
      <c r="F23" s="74" t="s">
        <v>69</v>
      </c>
      <c r="G23" s="78" t="s">
        <v>287</v>
      </c>
      <c r="H23" s="78" t="s">
        <v>288</v>
      </c>
      <c r="I23" s="78" t="s">
        <v>69</v>
      </c>
      <c r="J23" s="78" t="s">
        <v>69</v>
      </c>
      <c r="K23" s="78" t="s">
        <v>69</v>
      </c>
      <c r="L23" s="96" t="s">
        <v>147</v>
      </c>
      <c r="M23" s="79">
        <f>S300L!H27</f>
        <v>2636.8</v>
      </c>
      <c r="O23" s="279" t="s">
        <v>575</v>
      </c>
    </row>
    <row r="24" spans="2:15" s="18" customFormat="1" ht="15" customHeight="1">
      <c r="B24" s="13"/>
      <c r="C24" s="321" t="s">
        <v>122</v>
      </c>
      <c r="D24" s="321"/>
      <c r="E24" s="321"/>
      <c r="F24" s="321"/>
      <c r="G24" s="321"/>
      <c r="H24" s="321"/>
      <c r="I24" s="321"/>
      <c r="J24" s="321"/>
      <c r="K24" s="321"/>
      <c r="L24" s="321"/>
      <c r="M24" s="19"/>
    </row>
    <row r="25" spans="2:15" s="18" customFormat="1" ht="15" customHeight="1">
      <c r="B25" s="75">
        <v>1121</v>
      </c>
      <c r="C25" s="76" t="s">
        <v>129</v>
      </c>
      <c r="D25" s="77" t="s">
        <v>166</v>
      </c>
      <c r="E25" s="96" t="s">
        <v>147</v>
      </c>
      <c r="F25" s="78" t="s">
        <v>60</v>
      </c>
      <c r="G25" s="78" t="s">
        <v>138</v>
      </c>
      <c r="H25" s="78" t="s">
        <v>69</v>
      </c>
      <c r="I25" s="78" t="s">
        <v>69</v>
      </c>
      <c r="J25" s="135" t="s">
        <v>488</v>
      </c>
      <c r="K25" s="96" t="s">
        <v>147</v>
      </c>
      <c r="L25" s="96" t="s">
        <v>147</v>
      </c>
      <c r="M25" s="79">
        <f>S520S!H26</f>
        <v>5768</v>
      </c>
      <c r="O25" s="279" t="s">
        <v>576</v>
      </c>
    </row>
    <row r="26" spans="2:15" s="18" customFormat="1" ht="15" customHeight="1">
      <c r="B26" s="75">
        <v>1151</v>
      </c>
      <c r="C26" s="76" t="s">
        <v>128</v>
      </c>
      <c r="D26" s="77" t="s">
        <v>166</v>
      </c>
      <c r="E26" s="96" t="s">
        <v>147</v>
      </c>
      <c r="F26" s="78" t="s">
        <v>60</v>
      </c>
      <c r="G26" s="78" t="s">
        <v>138</v>
      </c>
      <c r="H26" s="78" t="s">
        <v>69</v>
      </c>
      <c r="I26" s="78" t="s">
        <v>69</v>
      </c>
      <c r="J26" s="78" t="s">
        <v>69</v>
      </c>
      <c r="K26" s="96" t="s">
        <v>147</v>
      </c>
      <c r="L26" s="96" t="s">
        <v>147</v>
      </c>
      <c r="M26" s="79">
        <f>S470NS!H26</f>
        <v>4688</v>
      </c>
      <c r="O26" s="279" t="s">
        <v>577</v>
      </c>
    </row>
    <row r="27" spans="2:15" s="18" customFormat="1" ht="15" customHeight="1">
      <c r="B27" s="75">
        <v>1141</v>
      </c>
      <c r="C27" s="76" t="s">
        <v>127</v>
      </c>
      <c r="D27" s="77" t="s">
        <v>166</v>
      </c>
      <c r="E27" s="96" t="s">
        <v>147</v>
      </c>
      <c r="F27" s="78" t="s">
        <v>60</v>
      </c>
      <c r="G27" s="78" t="s">
        <v>138</v>
      </c>
      <c r="H27" s="78" t="s">
        <v>69</v>
      </c>
      <c r="I27" s="78" t="s">
        <v>69</v>
      </c>
      <c r="J27" s="78" t="s">
        <v>69</v>
      </c>
      <c r="K27" s="96" t="s">
        <v>147</v>
      </c>
      <c r="L27" s="96" t="s">
        <v>147</v>
      </c>
      <c r="M27" s="79">
        <f>S420NS!H26</f>
        <v>3852</v>
      </c>
      <c r="O27" s="279" t="s">
        <v>578</v>
      </c>
    </row>
    <row r="28" spans="2:15" s="18" customFormat="1" ht="15" customHeight="1">
      <c r="B28" s="75">
        <v>1131</v>
      </c>
      <c r="C28" s="76" t="s">
        <v>126</v>
      </c>
      <c r="D28" s="77" t="s">
        <v>166</v>
      </c>
      <c r="E28" s="96" t="s">
        <v>147</v>
      </c>
      <c r="F28" s="78" t="s">
        <v>60</v>
      </c>
      <c r="G28" s="78" t="s">
        <v>137</v>
      </c>
      <c r="H28" s="78" t="s">
        <v>69</v>
      </c>
      <c r="I28" s="78" t="s">
        <v>69</v>
      </c>
      <c r="J28" s="78" t="s">
        <v>69</v>
      </c>
      <c r="K28" s="96" t="s">
        <v>147</v>
      </c>
      <c r="L28" s="96" t="s">
        <v>147</v>
      </c>
      <c r="M28" s="79">
        <f>S370NS!H26</f>
        <v>3116</v>
      </c>
      <c r="O28" s="279" t="s">
        <v>579</v>
      </c>
    </row>
    <row r="29" spans="2:15" s="18" customFormat="1" ht="15" customHeight="1">
      <c r="B29" s="75">
        <v>1031</v>
      </c>
      <c r="C29" s="76" t="s">
        <v>125</v>
      </c>
      <c r="D29" s="77" t="s">
        <v>165</v>
      </c>
      <c r="E29" s="96" t="s">
        <v>147</v>
      </c>
      <c r="F29" s="74" t="s">
        <v>69</v>
      </c>
      <c r="G29" s="78" t="s">
        <v>136</v>
      </c>
      <c r="H29" s="78" t="s">
        <v>69</v>
      </c>
      <c r="I29" s="78" t="s">
        <v>69</v>
      </c>
      <c r="J29" s="78" t="s">
        <v>69</v>
      </c>
      <c r="K29" s="78" t="s">
        <v>69</v>
      </c>
      <c r="L29" s="96" t="s">
        <v>147</v>
      </c>
      <c r="M29" s="79">
        <f>S330S!H26</f>
        <v>2364.8000000000002</v>
      </c>
      <c r="O29" s="279" t="s">
        <v>580</v>
      </c>
    </row>
    <row r="30" spans="2:15" s="18" customFormat="1" ht="15" customHeight="1">
      <c r="B30" s="75">
        <v>1021</v>
      </c>
      <c r="C30" s="76" t="s">
        <v>124</v>
      </c>
      <c r="D30" s="77" t="s">
        <v>165</v>
      </c>
      <c r="E30" s="96" t="s">
        <v>147</v>
      </c>
      <c r="F30" s="74" t="s">
        <v>69</v>
      </c>
      <c r="G30" s="78" t="s">
        <v>136</v>
      </c>
      <c r="H30" s="78" t="s">
        <v>69</v>
      </c>
      <c r="I30" s="78" t="s">
        <v>69</v>
      </c>
      <c r="J30" s="78" t="s">
        <v>69</v>
      </c>
      <c r="K30" s="78" t="s">
        <v>69</v>
      </c>
      <c r="L30" s="96" t="s">
        <v>147</v>
      </c>
      <c r="M30" s="79">
        <f>S300S!H26</f>
        <v>2236.8000000000002</v>
      </c>
      <c r="O30" s="279" t="s">
        <v>581</v>
      </c>
    </row>
    <row r="31" spans="2:15" s="18" customFormat="1" ht="15" customHeight="1">
      <c r="B31" s="17"/>
      <c r="C31" s="321" t="s">
        <v>43</v>
      </c>
      <c r="D31" s="321"/>
      <c r="E31" s="321"/>
      <c r="F31" s="321"/>
      <c r="G31" s="321"/>
      <c r="H31" s="321"/>
      <c r="I31" s="321"/>
      <c r="J31" s="321"/>
      <c r="K31" s="321"/>
      <c r="L31" s="321"/>
      <c r="M31" s="26"/>
    </row>
    <row r="32" spans="2:15" s="14" customFormat="1" ht="15" customHeight="1">
      <c r="B32" s="70">
        <v>1150</v>
      </c>
      <c r="C32" s="134" t="s">
        <v>121</v>
      </c>
      <c r="D32" s="73" t="s">
        <v>169</v>
      </c>
      <c r="E32" s="97" t="s">
        <v>147</v>
      </c>
      <c r="F32" s="78" t="s">
        <v>60</v>
      </c>
      <c r="G32" s="74" t="s">
        <v>69</v>
      </c>
      <c r="H32" s="74" t="s">
        <v>69</v>
      </c>
      <c r="I32" s="74" t="s">
        <v>69</v>
      </c>
      <c r="J32" s="74" t="s">
        <v>69</v>
      </c>
      <c r="K32" s="97" t="s">
        <v>147</v>
      </c>
      <c r="L32" s="97" t="s">
        <v>147</v>
      </c>
      <c r="M32" s="72">
        <f>S470N!H25</f>
        <v>3483.2000000000003</v>
      </c>
      <c r="O32" s="278" t="s">
        <v>582</v>
      </c>
    </row>
    <row r="33" spans="2:15" s="14" customFormat="1" ht="15" customHeight="1">
      <c r="B33" s="70">
        <v>1140</v>
      </c>
      <c r="C33" s="134" t="s">
        <v>120</v>
      </c>
      <c r="D33" s="73" t="s">
        <v>169</v>
      </c>
      <c r="E33" s="97" t="s">
        <v>147</v>
      </c>
      <c r="F33" s="78" t="s">
        <v>60</v>
      </c>
      <c r="G33" s="74" t="s">
        <v>69</v>
      </c>
      <c r="H33" s="74" t="s">
        <v>69</v>
      </c>
      <c r="I33" s="74" t="s">
        <v>69</v>
      </c>
      <c r="J33" s="74" t="s">
        <v>69</v>
      </c>
      <c r="K33" s="97" t="s">
        <v>147</v>
      </c>
      <c r="L33" s="97" t="s">
        <v>147</v>
      </c>
      <c r="M33" s="72">
        <f>S420N!H25</f>
        <v>2847.2000000000003</v>
      </c>
      <c r="O33" s="278" t="s">
        <v>583</v>
      </c>
    </row>
    <row r="34" spans="2:15" s="14" customFormat="1" ht="15" customHeight="1">
      <c r="B34" s="70">
        <v>1130</v>
      </c>
      <c r="C34" s="134" t="s">
        <v>310</v>
      </c>
      <c r="D34" s="73" t="s">
        <v>169</v>
      </c>
      <c r="E34" s="97" t="s">
        <v>147</v>
      </c>
      <c r="F34" s="78" t="s">
        <v>60</v>
      </c>
      <c r="G34" s="74" t="s">
        <v>69</v>
      </c>
      <c r="H34" s="74" t="s">
        <v>69</v>
      </c>
      <c r="I34" s="74" t="s">
        <v>69</v>
      </c>
      <c r="J34" s="74" t="s">
        <v>69</v>
      </c>
      <c r="K34" s="97" t="s">
        <v>147</v>
      </c>
      <c r="L34" s="97" t="s">
        <v>147</v>
      </c>
      <c r="M34" s="72">
        <f>S370N!H25</f>
        <v>2370.4</v>
      </c>
      <c r="O34" s="278" t="s">
        <v>584</v>
      </c>
    </row>
    <row r="35" spans="2:15" s="14" customFormat="1" ht="15" customHeight="1">
      <c r="B35" s="70">
        <v>1030</v>
      </c>
      <c r="C35" s="134" t="s">
        <v>119</v>
      </c>
      <c r="D35" s="73" t="s">
        <v>168</v>
      </c>
      <c r="E35" s="97" t="s">
        <v>147</v>
      </c>
      <c r="F35" s="74" t="s">
        <v>69</v>
      </c>
      <c r="G35" s="74" t="s">
        <v>69</v>
      </c>
      <c r="H35" s="74" t="s">
        <v>69</v>
      </c>
      <c r="I35" s="74" t="s">
        <v>69</v>
      </c>
      <c r="J35" s="74" t="s">
        <v>69</v>
      </c>
      <c r="K35" s="71" t="s">
        <v>69</v>
      </c>
      <c r="L35" s="97" t="s">
        <v>147</v>
      </c>
      <c r="M35" s="72">
        <f>'S330'!H25</f>
        <v>1775.2</v>
      </c>
      <c r="O35" s="278" t="s">
        <v>585</v>
      </c>
    </row>
    <row r="36" spans="2:15" s="14" customFormat="1" ht="15" customHeight="1">
      <c r="B36" s="70">
        <v>1020</v>
      </c>
      <c r="C36" s="134" t="s">
        <v>51</v>
      </c>
      <c r="D36" s="68" t="s">
        <v>168</v>
      </c>
      <c r="E36" s="97" t="s">
        <v>147</v>
      </c>
      <c r="F36" s="74" t="s">
        <v>69</v>
      </c>
      <c r="G36" s="71" t="s">
        <v>69</v>
      </c>
      <c r="H36" s="71" t="s">
        <v>69</v>
      </c>
      <c r="I36" s="71" t="s">
        <v>69</v>
      </c>
      <c r="J36" s="71" t="s">
        <v>69</v>
      </c>
      <c r="K36" s="71" t="s">
        <v>69</v>
      </c>
      <c r="L36" s="97" t="s">
        <v>147</v>
      </c>
      <c r="M36" s="72">
        <f>'S300'!H25</f>
        <v>1648</v>
      </c>
      <c r="O36" s="278" t="s">
        <v>586</v>
      </c>
    </row>
    <row r="37" spans="2:15" s="14" customFormat="1" ht="15" customHeight="1">
      <c r="B37" s="70">
        <v>1010</v>
      </c>
      <c r="C37" s="134" t="s">
        <v>42</v>
      </c>
      <c r="D37" s="68" t="s">
        <v>168</v>
      </c>
      <c r="E37" s="71" t="s">
        <v>69</v>
      </c>
      <c r="F37" s="71" t="s">
        <v>69</v>
      </c>
      <c r="G37" s="71" t="s">
        <v>69</v>
      </c>
      <c r="H37" s="71" t="s">
        <v>69</v>
      </c>
      <c r="I37" s="71" t="s">
        <v>69</v>
      </c>
      <c r="J37" s="71" t="s">
        <v>69</v>
      </c>
      <c r="K37" s="71" t="s">
        <v>69</v>
      </c>
      <c r="L37" s="97" t="s">
        <v>147</v>
      </c>
      <c r="M37" s="72">
        <f>'S275'!H25</f>
        <v>1451.2</v>
      </c>
      <c r="O37" s="278" t="s">
        <v>587</v>
      </c>
    </row>
    <row r="38" spans="2:15" s="35" customFormat="1" ht="15" customHeight="1">
      <c r="B38" s="70">
        <v>1000</v>
      </c>
      <c r="C38" s="134" t="s">
        <v>14</v>
      </c>
      <c r="D38" s="68" t="s">
        <v>168</v>
      </c>
      <c r="E38" s="71" t="s">
        <v>69</v>
      </c>
      <c r="F38" s="71" t="s">
        <v>69</v>
      </c>
      <c r="G38" s="71" t="s">
        <v>69</v>
      </c>
      <c r="H38" s="71" t="s">
        <v>69</v>
      </c>
      <c r="I38" s="71" t="s">
        <v>69</v>
      </c>
      <c r="J38" s="71" t="s">
        <v>69</v>
      </c>
      <c r="K38" s="71" t="s">
        <v>69</v>
      </c>
      <c r="L38" s="71" t="s">
        <v>69</v>
      </c>
      <c r="M38" s="72">
        <f>'S250'!H25</f>
        <v>1246.4000000000001</v>
      </c>
      <c r="O38" s="278" t="s">
        <v>588</v>
      </c>
    </row>
    <row r="39" spans="2:15" s="14" customFormat="1" ht="15" customHeight="1">
      <c r="B39" s="33"/>
      <c r="C39" s="321" t="s">
        <v>258</v>
      </c>
      <c r="D39" s="321"/>
      <c r="E39" s="321"/>
      <c r="F39" s="321"/>
      <c r="G39" s="321"/>
      <c r="H39" s="321"/>
      <c r="I39" s="321"/>
      <c r="J39" s="321"/>
      <c r="K39" s="321"/>
      <c r="L39" s="321"/>
      <c r="M39" s="28"/>
    </row>
    <row r="40" spans="2:15" s="14" customFormat="1" ht="15" customHeight="1">
      <c r="B40" s="70">
        <v>1220</v>
      </c>
      <c r="C40" s="69" t="s">
        <v>261</v>
      </c>
      <c r="D40" s="68" t="s">
        <v>229</v>
      </c>
      <c r="E40" s="80"/>
      <c r="F40" s="80"/>
      <c r="G40" s="80"/>
      <c r="H40" s="80"/>
      <c r="I40" s="80"/>
      <c r="J40" s="80"/>
      <c r="K40" s="80"/>
      <c r="L40" s="80"/>
      <c r="M40" s="72">
        <f>'R460'!H26</f>
        <v>2267.2000000000003</v>
      </c>
      <c r="O40" s="278" t="s">
        <v>589</v>
      </c>
    </row>
    <row r="41" spans="2:15" s="14" customFormat="1" ht="15" customHeight="1">
      <c r="B41" s="70">
        <v>1210</v>
      </c>
      <c r="C41" s="69" t="s">
        <v>260</v>
      </c>
      <c r="D41" s="68" t="s">
        <v>229</v>
      </c>
      <c r="E41" s="80"/>
      <c r="F41" s="80"/>
      <c r="G41" s="80"/>
      <c r="H41" s="80"/>
      <c r="I41" s="80"/>
      <c r="J41" s="80"/>
      <c r="K41" s="80"/>
      <c r="L41" s="80"/>
      <c r="M41" s="72">
        <f>'R420'!H26</f>
        <v>2070.4</v>
      </c>
      <c r="O41" s="278" t="s">
        <v>590</v>
      </c>
    </row>
    <row r="42" spans="2:15" s="14" customFormat="1" ht="15" customHeight="1">
      <c r="B42" s="70">
        <v>1200</v>
      </c>
      <c r="C42" s="69" t="s">
        <v>259</v>
      </c>
      <c r="D42" s="68" t="s">
        <v>229</v>
      </c>
      <c r="E42" s="80"/>
      <c r="F42" s="80"/>
      <c r="G42" s="80"/>
      <c r="H42" s="80"/>
      <c r="I42" s="80"/>
      <c r="J42" s="80"/>
      <c r="K42" s="80"/>
      <c r="L42" s="80"/>
      <c r="M42" s="72">
        <f>'R380'!H26</f>
        <v>1748</v>
      </c>
      <c r="O42" s="278" t="s">
        <v>591</v>
      </c>
    </row>
    <row r="43" spans="2:15" s="14" customFormat="1" ht="15" customHeight="1">
      <c r="B43" s="33"/>
      <c r="C43" s="321" t="s">
        <v>240</v>
      </c>
      <c r="D43" s="321"/>
      <c r="E43" s="321"/>
      <c r="F43" s="321"/>
      <c r="G43" s="321"/>
      <c r="H43" s="321"/>
      <c r="I43" s="321"/>
      <c r="J43" s="321"/>
      <c r="K43" s="321"/>
      <c r="L43" s="321"/>
      <c r="M43" s="28"/>
    </row>
    <row r="44" spans="2:15" s="14" customFormat="1" ht="15" customHeight="1">
      <c r="B44" s="70">
        <v>1270</v>
      </c>
      <c r="C44" s="69" t="s">
        <v>238</v>
      </c>
      <c r="D44" s="68" t="s">
        <v>229</v>
      </c>
      <c r="E44" s="80"/>
      <c r="F44" s="80"/>
      <c r="G44" s="80"/>
      <c r="H44" s="80"/>
      <c r="I44" s="80"/>
      <c r="J44" s="80"/>
      <c r="K44" s="80"/>
      <c r="L44" s="80"/>
      <c r="M44" s="72">
        <f>'C360'!H26</f>
        <v>1426.4</v>
      </c>
      <c r="O44" s="278" t="s">
        <v>592</v>
      </c>
    </row>
    <row r="45" spans="2:15" s="14" customFormat="1" ht="15" customHeight="1">
      <c r="B45" s="70">
        <v>1271</v>
      </c>
      <c r="C45" s="69" t="s">
        <v>239</v>
      </c>
      <c r="D45" s="68" t="s">
        <v>228</v>
      </c>
      <c r="E45" s="80"/>
      <c r="F45" s="80"/>
      <c r="G45" s="80"/>
      <c r="H45" s="80"/>
      <c r="I45" s="80"/>
      <c r="J45" s="80"/>
      <c r="K45" s="80"/>
      <c r="L45" s="80"/>
      <c r="M45" s="72">
        <f>'C360A'!H25</f>
        <v>1518.4</v>
      </c>
      <c r="O45" s="278" t="s">
        <v>597</v>
      </c>
    </row>
    <row r="46" spans="2:15" s="14" customFormat="1" ht="15" customHeight="1">
      <c r="B46" s="70">
        <v>1260</v>
      </c>
      <c r="C46" s="69" t="s">
        <v>236</v>
      </c>
      <c r="D46" s="68" t="s">
        <v>229</v>
      </c>
      <c r="E46" s="80"/>
      <c r="F46" s="80"/>
      <c r="G46" s="80"/>
      <c r="H46" s="80"/>
      <c r="I46" s="80"/>
      <c r="J46" s="80"/>
      <c r="K46" s="80"/>
      <c r="L46" s="80"/>
      <c r="M46" s="72">
        <f>'C330'!H26</f>
        <v>1293.6000000000001</v>
      </c>
      <c r="O46" s="278" t="s">
        <v>593</v>
      </c>
    </row>
    <row r="47" spans="2:15" s="14" customFormat="1" ht="15" customHeight="1">
      <c r="B47" s="70">
        <v>1261</v>
      </c>
      <c r="C47" s="69" t="s">
        <v>237</v>
      </c>
      <c r="D47" s="68" t="s">
        <v>228</v>
      </c>
      <c r="E47" s="80"/>
      <c r="F47" s="80"/>
      <c r="G47" s="80"/>
      <c r="H47" s="80"/>
      <c r="I47" s="80"/>
      <c r="J47" s="80"/>
      <c r="K47" s="80"/>
      <c r="L47" s="80"/>
      <c r="M47" s="79">
        <f>'C330A'!H25</f>
        <v>1379.2</v>
      </c>
      <c r="O47" s="278" t="s">
        <v>598</v>
      </c>
    </row>
    <row r="48" spans="2:15" s="14" customFormat="1" ht="15" customHeight="1">
      <c r="B48" s="70">
        <v>1250</v>
      </c>
      <c r="C48" s="69" t="s">
        <v>234</v>
      </c>
      <c r="D48" s="68" t="s">
        <v>229</v>
      </c>
      <c r="E48" s="80"/>
      <c r="F48" s="80"/>
      <c r="G48" s="80"/>
      <c r="H48" s="80"/>
      <c r="I48" s="80"/>
      <c r="J48" s="80"/>
      <c r="K48" s="80"/>
      <c r="L48" s="80"/>
      <c r="M48" s="79">
        <f>'C300'!H26</f>
        <v>1207.2</v>
      </c>
      <c r="O48" s="278" t="s">
        <v>594</v>
      </c>
    </row>
    <row r="49" spans="2:15" s="14" customFormat="1" ht="15" customHeight="1">
      <c r="B49" s="70">
        <v>1251</v>
      </c>
      <c r="C49" s="69" t="s">
        <v>235</v>
      </c>
      <c r="D49" s="68" t="s">
        <v>228</v>
      </c>
      <c r="E49" s="80"/>
      <c r="F49" s="80"/>
      <c r="G49" s="80"/>
      <c r="H49" s="80"/>
      <c r="I49" s="80"/>
      <c r="J49" s="80"/>
      <c r="K49" s="80"/>
      <c r="L49" s="80"/>
      <c r="M49" s="79">
        <f>'C300A'!H25</f>
        <v>1291.2</v>
      </c>
      <c r="O49" s="278" t="s">
        <v>599</v>
      </c>
    </row>
    <row r="50" spans="2:15" s="14" customFormat="1" ht="15" customHeight="1">
      <c r="B50" s="70">
        <v>1240</v>
      </c>
      <c r="C50" s="69" t="s">
        <v>232</v>
      </c>
      <c r="D50" s="68" t="s">
        <v>229</v>
      </c>
      <c r="E50" s="80"/>
      <c r="F50" s="80"/>
      <c r="G50" s="80"/>
      <c r="H50" s="80"/>
      <c r="I50" s="80"/>
      <c r="J50" s="80"/>
      <c r="K50" s="80"/>
      <c r="L50" s="80"/>
      <c r="M50" s="79">
        <f>'C270'!H25</f>
        <v>1072</v>
      </c>
      <c r="O50" s="278" t="s">
        <v>595</v>
      </c>
    </row>
    <row r="51" spans="2:15" s="17" customFormat="1" ht="15" customHeight="1">
      <c r="B51" s="70">
        <v>1241</v>
      </c>
      <c r="C51" s="69" t="s">
        <v>233</v>
      </c>
      <c r="D51" s="68" t="s">
        <v>228</v>
      </c>
      <c r="E51" s="80"/>
      <c r="F51" s="80"/>
      <c r="G51" s="80"/>
      <c r="H51" s="80"/>
      <c r="I51" s="80"/>
      <c r="J51" s="80"/>
      <c r="K51" s="80"/>
      <c r="L51" s="80"/>
      <c r="M51" s="79">
        <f>'C270A'!H25</f>
        <v>1157.6000000000001</v>
      </c>
      <c r="O51" s="278" t="s">
        <v>600</v>
      </c>
    </row>
    <row r="52" spans="2:15" s="14" customFormat="1" ht="15" customHeight="1">
      <c r="B52" s="70">
        <v>1230</v>
      </c>
      <c r="C52" s="69" t="s">
        <v>230</v>
      </c>
      <c r="D52" s="68" t="s">
        <v>229</v>
      </c>
      <c r="E52" s="80"/>
      <c r="F52" s="80"/>
      <c r="G52" s="80"/>
      <c r="H52" s="80"/>
      <c r="I52" s="80"/>
      <c r="J52" s="80"/>
      <c r="K52" s="80"/>
      <c r="L52" s="80"/>
      <c r="M52" s="79">
        <f>'C240'!H25</f>
        <v>957.6</v>
      </c>
      <c r="O52" s="278" t="s">
        <v>596</v>
      </c>
    </row>
    <row r="53" spans="2:15" s="14" customFormat="1" ht="15" customHeight="1">
      <c r="B53" s="70">
        <v>1231</v>
      </c>
      <c r="C53" s="69" t="s">
        <v>231</v>
      </c>
      <c r="D53" s="68" t="s">
        <v>228</v>
      </c>
      <c r="E53" s="80"/>
      <c r="F53" s="80"/>
      <c r="G53" s="80"/>
      <c r="H53" s="80"/>
      <c r="I53" s="80"/>
      <c r="J53" s="80"/>
      <c r="K53" s="80"/>
      <c r="L53" s="80"/>
      <c r="M53" s="79">
        <f>'C240A'!H25</f>
        <v>1056</v>
      </c>
      <c r="O53" s="278" t="s">
        <v>601</v>
      </c>
    </row>
    <row r="54" spans="2:15" s="14" customFormat="1" ht="15" customHeight="1">
      <c r="B54" s="35"/>
      <c r="C54" s="322" t="s">
        <v>194</v>
      </c>
      <c r="D54" s="322"/>
      <c r="E54" s="322"/>
      <c r="F54" s="322"/>
      <c r="G54" s="322"/>
      <c r="H54" s="322"/>
      <c r="I54" s="322"/>
      <c r="J54" s="322"/>
      <c r="K54" s="322"/>
      <c r="L54" s="322"/>
      <c r="M54" s="101"/>
    </row>
    <row r="55" spans="2:15" s="14" customFormat="1" ht="15" customHeight="1">
      <c r="B55" s="70">
        <v>1450</v>
      </c>
      <c r="C55" s="259" t="s">
        <v>200</v>
      </c>
      <c r="D55" s="258" t="s">
        <v>206</v>
      </c>
      <c r="E55" s="80"/>
      <c r="F55" s="80"/>
      <c r="G55" s="80"/>
      <c r="H55" s="80"/>
      <c r="I55" s="80"/>
      <c r="J55" s="80"/>
      <c r="K55" s="80"/>
      <c r="L55" s="80"/>
      <c r="M55" s="79">
        <f>A550P!G25</f>
        <v>1268.8000000000002</v>
      </c>
      <c r="O55" s="278" t="s">
        <v>602</v>
      </c>
    </row>
    <row r="56" spans="2:15" s="14" customFormat="1" ht="15" customHeight="1">
      <c r="B56" s="70">
        <v>1420</v>
      </c>
      <c r="C56" s="259" t="s">
        <v>199</v>
      </c>
      <c r="D56" s="258" t="s">
        <v>205</v>
      </c>
      <c r="E56" s="80"/>
      <c r="F56" s="80"/>
      <c r="G56" s="80"/>
      <c r="H56" s="80"/>
      <c r="I56" s="80"/>
      <c r="J56" s="80"/>
      <c r="K56" s="80"/>
      <c r="L56" s="80"/>
      <c r="M56" s="79">
        <f>'A550'!G25</f>
        <v>1103.2</v>
      </c>
      <c r="O56" s="278" t="s">
        <v>603</v>
      </c>
    </row>
    <row r="57" spans="2:15" s="17" customFormat="1" ht="15" customHeight="1">
      <c r="B57" s="70">
        <v>1440</v>
      </c>
      <c r="C57" s="259" t="s">
        <v>198</v>
      </c>
      <c r="D57" s="258" t="s">
        <v>206</v>
      </c>
      <c r="E57" s="80"/>
      <c r="F57" s="80"/>
      <c r="G57" s="80"/>
      <c r="H57" s="80"/>
      <c r="I57" s="80"/>
      <c r="J57" s="80"/>
      <c r="K57" s="80"/>
      <c r="L57" s="80"/>
      <c r="M57" s="79">
        <f>A450P!G25</f>
        <v>1124.8</v>
      </c>
      <c r="O57" s="278" t="s">
        <v>604</v>
      </c>
    </row>
    <row r="58" spans="2:15" s="34" customFormat="1" ht="15" customHeight="1">
      <c r="B58" s="70">
        <v>1410</v>
      </c>
      <c r="C58" s="259" t="s">
        <v>197</v>
      </c>
      <c r="D58" s="258" t="s">
        <v>205</v>
      </c>
      <c r="E58" s="80"/>
      <c r="F58" s="80"/>
      <c r="G58" s="80"/>
      <c r="H58" s="80"/>
      <c r="I58" s="80"/>
      <c r="J58" s="80"/>
      <c r="K58" s="80"/>
      <c r="L58" s="80"/>
      <c r="M58" s="79">
        <f>'A450'!G25</f>
        <v>978.40000000000009</v>
      </c>
      <c r="O58" s="278" t="s">
        <v>605</v>
      </c>
    </row>
    <row r="59" spans="2:15" s="34" customFormat="1" ht="15" customHeight="1">
      <c r="B59" s="70">
        <v>1430</v>
      </c>
      <c r="C59" s="69" t="s">
        <v>196</v>
      </c>
      <c r="D59" s="68" t="s">
        <v>206</v>
      </c>
      <c r="E59" s="80"/>
      <c r="F59" s="80"/>
      <c r="G59" s="80"/>
      <c r="H59" s="80"/>
      <c r="I59" s="80"/>
      <c r="J59" s="80"/>
      <c r="K59" s="80"/>
      <c r="L59" s="80"/>
      <c r="M59" s="79">
        <f>A380P!G25</f>
        <v>1007.2</v>
      </c>
      <c r="O59" s="278" t="s">
        <v>606</v>
      </c>
    </row>
    <row r="60" spans="2:15" s="34" customFormat="1" ht="15" customHeight="1">
      <c r="B60" s="70">
        <v>1400</v>
      </c>
      <c r="C60" s="69" t="s">
        <v>195</v>
      </c>
      <c r="D60" s="68" t="s">
        <v>205</v>
      </c>
      <c r="E60" s="80"/>
      <c r="F60" s="80"/>
      <c r="G60" s="80"/>
      <c r="H60" s="80"/>
      <c r="I60" s="80"/>
      <c r="J60" s="80"/>
      <c r="K60" s="80"/>
      <c r="L60" s="80"/>
      <c r="M60" s="79">
        <f>'A380'!G25</f>
        <v>877.6</v>
      </c>
      <c r="O60" s="278" t="s">
        <v>607</v>
      </c>
    </row>
    <row r="61" spans="2:15" s="17" customFormat="1" ht="15" customHeight="1">
      <c r="B61" s="33"/>
      <c r="C61" s="321" t="s">
        <v>262</v>
      </c>
      <c r="D61" s="321"/>
      <c r="E61" s="321"/>
      <c r="F61" s="321"/>
      <c r="G61" s="321"/>
      <c r="H61" s="321"/>
      <c r="I61" s="321"/>
      <c r="J61" s="321"/>
      <c r="K61" s="321"/>
      <c r="L61" s="321"/>
      <c r="M61" s="28"/>
    </row>
    <row r="62" spans="2:15" s="35" customFormat="1">
      <c r="B62" s="70">
        <v>1521</v>
      </c>
      <c r="C62" s="69" t="s">
        <v>311</v>
      </c>
      <c r="D62" s="68" t="s">
        <v>272</v>
      </c>
      <c r="E62" s="80"/>
      <c r="F62" s="80"/>
      <c r="G62" s="80"/>
      <c r="H62" s="80"/>
      <c r="I62" s="80"/>
      <c r="J62" s="80"/>
      <c r="K62" s="80"/>
      <c r="L62" s="80"/>
      <c r="M62" s="72">
        <f>RG370R!G15</f>
        <v>1760</v>
      </c>
      <c r="O62" s="278" t="s">
        <v>608</v>
      </c>
    </row>
    <row r="63" spans="2:15" s="119" customFormat="1" ht="14.25">
      <c r="B63" s="115"/>
      <c r="C63" s="116"/>
      <c r="D63" s="115"/>
      <c r="E63" s="117"/>
      <c r="F63" s="117"/>
      <c r="G63" s="117"/>
      <c r="H63" s="117"/>
      <c r="I63" s="117"/>
      <c r="J63" s="117"/>
      <c r="K63" s="117"/>
      <c r="L63" s="117"/>
      <c r="M63" s="118"/>
    </row>
    <row r="64" spans="2:15" s="120" customFormat="1" ht="15" customHeight="1"/>
    <row r="65" spans="2:13" s="17" customFormat="1" ht="15" customHeight="1">
      <c r="B65" s="318" t="s">
        <v>320</v>
      </c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</row>
    <row r="66" spans="2:13" s="17" customFormat="1" ht="15" customHeight="1">
      <c r="B66" s="30"/>
      <c r="E66" s="29"/>
      <c r="F66" s="29"/>
      <c r="G66" s="29"/>
      <c r="H66" s="29"/>
      <c r="I66" s="29"/>
      <c r="J66" s="29"/>
      <c r="K66" s="29"/>
      <c r="L66" s="29"/>
    </row>
    <row r="67" spans="2:13" s="17" customFormat="1" ht="15" customHeight="1">
      <c r="E67" s="29"/>
      <c r="F67" s="29"/>
      <c r="G67" s="29"/>
      <c r="H67" s="29"/>
      <c r="I67" s="29"/>
      <c r="J67" s="29"/>
      <c r="K67" s="29"/>
      <c r="L67" s="29"/>
    </row>
    <row r="68" spans="2:13" s="17" customFormat="1" ht="15" customHeight="1">
      <c r="B68" s="30"/>
      <c r="E68" s="29"/>
      <c r="F68" s="29"/>
      <c r="G68" s="29"/>
      <c r="H68" s="29"/>
      <c r="I68" s="29"/>
      <c r="J68" s="29"/>
      <c r="K68" s="29"/>
      <c r="L68" s="29"/>
    </row>
    <row r="69" spans="2:13" s="17" customFormat="1" ht="15" customHeight="1">
      <c r="E69" s="29"/>
      <c r="F69" s="29"/>
      <c r="G69" s="29"/>
      <c r="H69" s="29"/>
      <c r="I69" s="29"/>
      <c r="J69" s="29"/>
      <c r="K69" s="29"/>
      <c r="L69" s="29"/>
    </row>
    <row r="70" spans="2:13" s="17" customFormat="1" ht="15" customHeight="1">
      <c r="B70" s="30"/>
      <c r="E70" s="29"/>
      <c r="F70" s="29"/>
      <c r="G70" s="29"/>
      <c r="H70" s="29"/>
      <c r="I70" s="29"/>
      <c r="J70" s="29"/>
      <c r="K70" s="29"/>
      <c r="L70" s="29"/>
    </row>
    <row r="71" spans="2:13" s="17" customFormat="1" ht="15" customHeight="1">
      <c r="E71" s="29"/>
      <c r="F71" s="29"/>
      <c r="G71" s="29"/>
      <c r="H71" s="29"/>
      <c r="I71" s="29"/>
      <c r="J71" s="29"/>
      <c r="K71" s="29"/>
      <c r="L71" s="29"/>
    </row>
    <row r="72" spans="2:13" s="17" customFormat="1" ht="15" customHeight="1">
      <c r="B72" s="30"/>
      <c r="E72" s="29"/>
      <c r="F72" s="29"/>
      <c r="G72" s="29"/>
      <c r="H72" s="29"/>
      <c r="I72" s="29"/>
      <c r="J72" s="29"/>
      <c r="K72" s="29"/>
      <c r="L72" s="29"/>
    </row>
    <row r="74" spans="2:13" ht="15" customHeight="1">
      <c r="B74" s="5"/>
    </row>
    <row r="76" spans="2:13" ht="15" customHeight="1">
      <c r="B76" s="5"/>
    </row>
    <row r="78" spans="2:13" ht="15" customHeight="1">
      <c r="B78" s="5"/>
    </row>
    <row r="80" spans="2:13" ht="15" customHeight="1">
      <c r="B80" s="5"/>
    </row>
  </sheetData>
  <mergeCells count="26">
    <mergeCell ref="G6:G7"/>
    <mergeCell ref="H6:H7"/>
    <mergeCell ref="L6:L7"/>
    <mergeCell ref="K6:K7"/>
    <mergeCell ref="F6:F7"/>
    <mergeCell ref="I6:I7"/>
    <mergeCell ref="D1:M1"/>
    <mergeCell ref="E2:H2"/>
    <mergeCell ref="E3:H3"/>
    <mergeCell ref="I3:L3"/>
    <mergeCell ref="I2:L2"/>
    <mergeCell ref="B65:M65"/>
    <mergeCell ref="C2:C4"/>
    <mergeCell ref="C61:L61"/>
    <mergeCell ref="C43:L43"/>
    <mergeCell ref="C54:L54"/>
    <mergeCell ref="E6:E7"/>
    <mergeCell ref="J6:J7"/>
    <mergeCell ref="C8:L8"/>
    <mergeCell ref="C39:L39"/>
    <mergeCell ref="C17:L17"/>
    <mergeCell ref="C24:L24"/>
    <mergeCell ref="C31:L31"/>
    <mergeCell ref="B6:B7"/>
    <mergeCell ref="C6:C7"/>
    <mergeCell ref="D6:D7"/>
  </mergeCells>
  <hyperlinks>
    <hyperlink ref="B38:D38" location="'S250'!A1" display="'S250'!A1"/>
    <hyperlink ref="D37" location="'S250'!A1" display="'S250'!A1"/>
    <hyperlink ref="B37:D37" location="'S275'!A1" display="'S275'!A1"/>
    <hyperlink ref="D36" location="'S275'!A1" display="'S275'!A1"/>
    <hyperlink ref="B36:D36" location="'S300'!A1" display="'S300'!A1"/>
    <hyperlink ref="B35:D35" location="'S330'!A1" display="'S330'!A1"/>
    <hyperlink ref="B34:D34" location="S370N!A1" display="S370N!A1"/>
    <hyperlink ref="B33:D33" location="S420N!A1" display="S420N!A1"/>
    <hyperlink ref="B30:D30" location="S300S!A1" display="S300S!A1"/>
    <hyperlink ref="B29:D29" location="S330S!A1" display="S330S!A1"/>
    <hyperlink ref="B28:D28" location="S370NS!A1" display="S370NS!A1"/>
    <hyperlink ref="B27:D27" location="S420NS!A1" display="S420NS!A1"/>
    <hyperlink ref="B25:D25" location="S520S!A1" display="S520S!A1"/>
    <hyperlink ref="B21:D21" location="S370NL!A1" display="S370NL!A1"/>
    <hyperlink ref="B20:D20" location="S420NL!A1" display="S420NL!A1"/>
    <hyperlink ref="B16:D16" location="'G340'!A1" display="'G340'!A1"/>
    <hyperlink ref="B15:D15" location="'G380'!A1" display="'G380'!A1"/>
    <hyperlink ref="B13:D13" location="G500!R1C1" display="G500!R1C1"/>
    <hyperlink ref="B11:D11" location="'G650'!A1" display="'G650'!A1"/>
    <hyperlink ref="B60:D60" location="'A380'!A1" display="'A380'!A1"/>
    <hyperlink ref="B59:D59" location="A380P!A1" display="A380P!A1"/>
    <hyperlink ref="B52:D52" location="'C240'!A1" display="'C240'!A1"/>
    <hyperlink ref="B53:D53" location="'C240A'!A1" display="'C240A'!A1"/>
    <hyperlink ref="B50:D50" location="'C270'!A1" display="'C270'!A1"/>
    <hyperlink ref="B51:D51" location="'C270A'!A1" display="'C270A'!A1"/>
    <hyperlink ref="B48:D48" location="'C300'!A1" display="'C300'!A1"/>
    <hyperlink ref="B49:D49" location="'C300A'!A1" display="'C300A'!A1"/>
    <hyperlink ref="B46:D46" location="'C330'!A1" display="'C330'!A1"/>
    <hyperlink ref="B47:D47" location="'C330A'!A1" display="'C330A'!A1"/>
    <hyperlink ref="B44:D44" location="'C360'!A1" display="'C360'!A1"/>
    <hyperlink ref="B45:D45" location="'C360A'!A1" display="'C360A'!A1"/>
    <hyperlink ref="B42:D42" location="'R380'!A1" display="'R380'!A1"/>
    <hyperlink ref="B41:D41" location="'R420'!A1" display="'R420'!A1"/>
    <hyperlink ref="B40:D40" location="'R460'!A1" display="'R460'!A1"/>
    <hyperlink ref="C62:D62" location="RG370R!A1" display="RG370R"/>
    <hyperlink ref="B23:D23" location="S300L!A1" display="S300L!A1"/>
    <hyperlink ref="B22:D22" location="S330L!A1" display="S330L!A1"/>
    <hyperlink ref="D9" location="'G650'!A1" display="'G650'!A1"/>
    <hyperlink ref="B62:D62" location="RG370R!A1" display="RG370R!A1"/>
    <hyperlink ref="B9:D9" location="'G850'!A1" display="'G850'!A1"/>
    <hyperlink ref="B65:M65" location="'Material Colors'!A1" display="Цвет: баллона, стеклопластика и декор (варианты обивки)"/>
    <hyperlink ref="D12" location="G650LF!A1" display="G650LF!A1"/>
    <hyperlink ref="B12:D12" location="'G580'!A1" display="'G580'!A1"/>
    <hyperlink ref="B18:D18" location="S520L!A1" display="S520L!A1"/>
    <hyperlink ref="B19:D19" location="S470NL!A1" display="S470NL!A1"/>
    <hyperlink ref="B26:D26" location="S470NS!A1" display="S470NS!A1"/>
    <hyperlink ref="B32:D32" location="S470N!A1" display="S470N!A1"/>
    <hyperlink ref="C14:D14" location="G480EF!A1" display="G480EF!A1"/>
    <hyperlink ref="B14:D14" location="'G420'!A1" display="'G420'!A1"/>
    <hyperlink ref="D10" location="G850GHL!A1" display="G850GHL!A1"/>
    <hyperlink ref="B10:D10" location="'G750'!A1" display="'G750'!A1"/>
    <hyperlink ref="C58" location="'A450'!A1" display="A450"/>
    <hyperlink ref="C57" location="A450P!A1" display="A450P"/>
    <hyperlink ref="C56" location="'A550'!A1" display="A550"/>
    <hyperlink ref="C55" location="A550P!A1" display="A550P"/>
    <hyperlink ref="D55" location="A550P!A1" display="Разборное каноэ с надувным настилом высокого давления, серия Professional"/>
    <hyperlink ref="D56" location="'A550'!A1" display="Разборное каноэ с надувным настилом высокого давления, серия Discovery"/>
    <hyperlink ref="D57" location="A450P!A1" display="Разборное каноэ с надувным настилом высокого давления, серия Professional"/>
    <hyperlink ref="D58" location="'A450'!A1" display="Разборное каноэ с надувным настилом высокого давления, серия Discovery"/>
    <hyperlink ref="I2:L2" r:id="rId1" display="Курс НБУ EURO"/>
    <hyperlink ref="I2" r:id="rId2" display="Курс НБУ"/>
    <hyperlink ref="O10" r:id="rId3"/>
    <hyperlink ref="O9" r:id="rId4"/>
    <hyperlink ref="O11" r:id="rId5"/>
    <hyperlink ref="O12" r:id="rId6"/>
    <hyperlink ref="O13" r:id="rId7"/>
    <hyperlink ref="O14" r:id="rId8"/>
    <hyperlink ref="O15" r:id="rId9"/>
    <hyperlink ref="O16" r:id="rId10"/>
    <hyperlink ref="O18" r:id="rId11"/>
    <hyperlink ref="O19" r:id="rId12"/>
    <hyperlink ref="O20" r:id="rId13"/>
    <hyperlink ref="O21" r:id="rId14"/>
    <hyperlink ref="O22" r:id="rId15"/>
    <hyperlink ref="O23" r:id="rId16"/>
    <hyperlink ref="O25" r:id="rId17"/>
    <hyperlink ref="O26" r:id="rId18"/>
    <hyperlink ref="O27" r:id="rId19"/>
    <hyperlink ref="O28" r:id="rId20"/>
    <hyperlink ref="O29" r:id="rId21"/>
    <hyperlink ref="O30" r:id="rId22"/>
    <hyperlink ref="O32" r:id="rId23"/>
    <hyperlink ref="O33" r:id="rId24"/>
    <hyperlink ref="O34" r:id="rId25"/>
    <hyperlink ref="O35" r:id="rId26"/>
    <hyperlink ref="O36" r:id="rId27"/>
    <hyperlink ref="O37" r:id="rId28"/>
    <hyperlink ref="O38" r:id="rId29"/>
    <hyperlink ref="O40" r:id="rId30"/>
    <hyperlink ref="O41" r:id="rId31"/>
    <hyperlink ref="O42" r:id="rId32"/>
    <hyperlink ref="O46" r:id="rId33"/>
    <hyperlink ref="O48" r:id="rId34"/>
    <hyperlink ref="O50" r:id="rId35"/>
    <hyperlink ref="O52" r:id="rId36"/>
    <hyperlink ref="O44" r:id="rId37"/>
    <hyperlink ref="O45" r:id="rId38"/>
    <hyperlink ref="O47" r:id="rId39"/>
    <hyperlink ref="O49" r:id="rId40"/>
    <hyperlink ref="O51" r:id="rId41"/>
    <hyperlink ref="O53" r:id="rId42"/>
    <hyperlink ref="O56" r:id="rId43"/>
    <hyperlink ref="O57" r:id="rId44"/>
    <hyperlink ref="O58" r:id="rId45"/>
    <hyperlink ref="O59" r:id="rId46"/>
    <hyperlink ref="O60" r:id="rId47"/>
    <hyperlink ref="O55" r:id="rId48"/>
    <hyperlink ref="O62" r:id="rId49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50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5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2:T60"/>
  <sheetViews>
    <sheetView showGridLines="0" zoomScaleNormal="100" workbookViewId="0">
      <pane ySplit="2" topLeftCell="A30" activePane="bottomLeft" state="frozen"/>
      <selection pane="bottomLeft" activeCell="F60" sqref="F60:H60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 customWidth="1"/>
    <col min="10" max="14" width="19.5703125" style="152" hidden="1" customWidth="1" outlineLevel="1"/>
    <col min="15" max="15" width="21.28515625" style="152" hidden="1" customWidth="1" outlineLevel="1"/>
    <col min="16" max="17" width="29" style="152" hidden="1" customWidth="1" outlineLevel="1"/>
    <col min="18" max="18" width="19.570312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93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162"/>
      <c r="F4" s="342">
        <v>520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162"/>
      <c r="F5" s="342">
        <v>385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162"/>
      <c r="F6" s="342">
        <v>220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162"/>
      <c r="F7" s="342">
        <v>115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162"/>
      <c r="F8" s="342">
        <v>50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162"/>
      <c r="F9" s="342">
        <v>285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162"/>
      <c r="F10" s="342">
        <v>1000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162"/>
      <c r="F11" s="342">
        <v>9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162"/>
      <c r="F12" s="342">
        <v>5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162"/>
      <c r="F13" s="342">
        <v>70</v>
      </c>
      <c r="G13" s="342"/>
      <c r="H13" s="342"/>
    </row>
    <row r="14" spans="2:20" ht="15.75" customHeight="1" outlineLevel="1">
      <c r="B14" s="161"/>
      <c r="C14" s="351" t="s">
        <v>24</v>
      </c>
      <c r="D14" s="351"/>
      <c r="E14" s="162"/>
      <c r="F14" s="342">
        <v>100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162"/>
      <c r="F15" s="342">
        <v>100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162"/>
      <c r="F16" s="342">
        <v>175</v>
      </c>
      <c r="G16" s="342"/>
      <c r="H16" s="342"/>
    </row>
    <row r="17" spans="2:18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8" ht="15.75" customHeight="1" outlineLevel="1">
      <c r="B18" s="161"/>
      <c r="C18" s="351" t="s">
        <v>28</v>
      </c>
      <c r="D18" s="351"/>
      <c r="E18" s="162"/>
      <c r="F18" s="342" t="s">
        <v>54</v>
      </c>
      <c r="G18" s="342"/>
      <c r="H18" s="342"/>
    </row>
    <row r="19" spans="2:18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8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8" ht="15.75" customHeight="1" outlineLevel="1">
      <c r="B21" s="161"/>
      <c r="C21" s="353" t="s">
        <v>156</v>
      </c>
      <c r="D21" s="353"/>
      <c r="E21" s="162"/>
      <c r="F21" s="342" t="s">
        <v>59</v>
      </c>
      <c r="G21" s="342"/>
      <c r="H21" s="342"/>
    </row>
    <row r="22" spans="2:18" ht="15.75" customHeight="1" outlineLevel="1">
      <c r="B22" s="161"/>
      <c r="C22" s="353" t="s">
        <v>157</v>
      </c>
      <c r="D22" s="353"/>
      <c r="E22" s="162"/>
      <c r="F22" s="342" t="s">
        <v>163</v>
      </c>
      <c r="G22" s="342"/>
      <c r="H22" s="342"/>
    </row>
    <row r="23" spans="2:18" ht="15.75" customHeight="1" outlineLevel="1">
      <c r="B23" s="161"/>
      <c r="C23" s="353" t="s">
        <v>159</v>
      </c>
      <c r="D23" s="353"/>
      <c r="E23" s="162"/>
      <c r="F23" s="342" t="s">
        <v>161</v>
      </c>
      <c r="G23" s="342"/>
      <c r="H23" s="342"/>
    </row>
    <row r="24" spans="2:18" ht="15.75" customHeight="1" outlineLevel="1">
      <c r="B24" s="161"/>
      <c r="C24" s="353" t="s">
        <v>35</v>
      </c>
      <c r="D24" s="353"/>
      <c r="E24" s="162"/>
      <c r="F24" s="342">
        <v>350</v>
      </c>
      <c r="G24" s="342"/>
      <c r="H24" s="342"/>
    </row>
    <row r="25" spans="2:18" ht="15.75" customHeight="1">
      <c r="B25" s="51"/>
      <c r="C25" s="54"/>
      <c r="D25" s="54"/>
      <c r="E25" s="89"/>
      <c r="F25" s="54"/>
      <c r="G25" s="54"/>
      <c r="H25" s="53"/>
    </row>
    <row r="26" spans="2:18" ht="15.75" customHeight="1" outlineLevel="1">
      <c r="B26" s="43" t="s">
        <v>39</v>
      </c>
      <c r="C26" s="44" t="s">
        <v>44</v>
      </c>
      <c r="D26" s="44"/>
      <c r="E26" s="50" t="s">
        <v>1</v>
      </c>
      <c r="F26" s="44" t="s">
        <v>1</v>
      </c>
      <c r="G26" s="44" t="s">
        <v>40</v>
      </c>
      <c r="H26" s="45" t="s">
        <v>41</v>
      </c>
    </row>
    <row r="27" spans="2:18" ht="15.75" customHeight="1" outlineLevel="1">
      <c r="B27" s="255">
        <v>1122</v>
      </c>
      <c r="C27" s="246" t="s">
        <v>131</v>
      </c>
      <c r="D27" s="246"/>
      <c r="E27" s="176">
        <v>8240</v>
      </c>
      <c r="F27" s="177">
        <f>E27*'Прайс-лист'!I3*(1-'Прайс-лист'!$E$3)</f>
        <v>6592</v>
      </c>
      <c r="G27" s="255"/>
      <c r="H27" s="178">
        <f>F27</f>
        <v>6592</v>
      </c>
    </row>
    <row r="28" spans="2:18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8" ht="318.75" customHeight="1" outlineLevel="2">
      <c r="B29" s="180"/>
      <c r="C29" s="346" t="s">
        <v>644</v>
      </c>
      <c r="D29" s="346"/>
      <c r="E29" s="346"/>
      <c r="F29" s="346"/>
      <c r="G29" s="346"/>
      <c r="H29" s="346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5">
        <v>2475</v>
      </c>
      <c r="C31" s="253" t="s">
        <v>3</v>
      </c>
      <c r="D31" s="182" t="s">
        <v>277</v>
      </c>
      <c r="E31" s="210">
        <v>366</v>
      </c>
      <c r="F31" s="177">
        <f>E31*'Прайс-лист'!I3*(1-'Прайс-лист'!$E$3)</f>
        <v>292.8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  <c r="Q31" s="107" t="s">
        <v>277</v>
      </c>
      <c r="R31" s="107" t="s">
        <v>277</v>
      </c>
    </row>
    <row r="32" spans="2:18" ht="15.75" customHeight="1" outlineLevel="1">
      <c r="B32" s="212"/>
      <c r="C32" s="247" t="s">
        <v>454</v>
      </c>
      <c r="D32" s="195" t="s">
        <v>277</v>
      </c>
      <c r="E32" s="210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9" t="s">
        <v>368</v>
      </c>
      <c r="K32" s="111" t="s">
        <v>453</v>
      </c>
      <c r="L32" s="109" t="s">
        <v>331</v>
      </c>
      <c r="M32" s="109" t="s">
        <v>444</v>
      </c>
      <c r="N32" s="111" t="s">
        <v>445</v>
      </c>
      <c r="O32" s="128" t="s">
        <v>399</v>
      </c>
      <c r="P32" s="280" t="s">
        <v>401</v>
      </c>
      <c r="Q32" s="109" t="s">
        <v>334</v>
      </c>
      <c r="R32" s="111" t="s">
        <v>383</v>
      </c>
    </row>
    <row r="33" spans="1:18" ht="15.75" customHeight="1" outlineLevel="1">
      <c r="B33" s="255">
        <v>2127</v>
      </c>
      <c r="C33" s="247" t="s">
        <v>458</v>
      </c>
      <c r="D33" s="195" t="s">
        <v>277</v>
      </c>
      <c r="E33" s="210">
        <v>177</v>
      </c>
      <c r="F33" s="177">
        <f>E33*'Прайс-лист'!I3*(1-'Прайс-лист'!$E$3)</f>
        <v>141.6</v>
      </c>
      <c r="G33" s="179">
        <v>0</v>
      </c>
      <c r="H33" s="177">
        <f>F33*G33</f>
        <v>0</v>
      </c>
      <c r="J33" s="109" t="s">
        <v>367</v>
      </c>
      <c r="K33" s="107" t="s">
        <v>450</v>
      </c>
      <c r="L33" s="107" t="s">
        <v>333</v>
      </c>
      <c r="M33" s="109" t="s">
        <v>443</v>
      </c>
      <c r="N33" s="109" t="s">
        <v>446</v>
      </c>
      <c r="O33" s="128" t="s">
        <v>400</v>
      </c>
      <c r="P33" s="280" t="s">
        <v>402</v>
      </c>
      <c r="Q33" s="109" t="s">
        <v>335</v>
      </c>
      <c r="R33" s="107" t="s">
        <v>382</v>
      </c>
    </row>
    <row r="34" spans="1:18" ht="15.75" customHeight="1" outlineLevel="1">
      <c r="B34" s="255"/>
      <c r="C34" s="247" t="s">
        <v>465</v>
      </c>
      <c r="D34" s="195" t="s">
        <v>277</v>
      </c>
      <c r="E34" s="210">
        <v>2690</v>
      </c>
      <c r="F34" s="177">
        <f>E34*'Прайс-лист'!I3*(1-'Прайс-лист'!$E$3)</f>
        <v>2152</v>
      </c>
      <c r="G34" s="179">
        <v>0</v>
      </c>
      <c r="H34" s="177">
        <f>F34*G34</f>
        <v>0</v>
      </c>
      <c r="J34" s="109" t="s">
        <v>331</v>
      </c>
      <c r="K34" s="114" t="s">
        <v>451</v>
      </c>
      <c r="M34" s="111" t="s">
        <v>526</v>
      </c>
      <c r="N34" s="109" t="s">
        <v>447</v>
      </c>
      <c r="O34" s="123"/>
      <c r="P34" s="281" t="s">
        <v>613</v>
      </c>
      <c r="Q34" s="109" t="s">
        <v>336</v>
      </c>
      <c r="R34" s="110"/>
    </row>
    <row r="35" spans="1:18" ht="15.75" customHeight="1" outlineLevel="1">
      <c r="B35" s="255"/>
      <c r="C35" s="247" t="s">
        <v>464</v>
      </c>
      <c r="D35" s="195" t="s">
        <v>277</v>
      </c>
      <c r="E35" s="210">
        <v>3733</v>
      </c>
      <c r="F35" s="177">
        <f>E35*'Прайс-лист'!I3*(1-'Прайс-лист'!$E$3)</f>
        <v>2986.4</v>
      </c>
      <c r="G35" s="179">
        <v>0</v>
      </c>
      <c r="H35" s="178">
        <f>F35*G35</f>
        <v>0</v>
      </c>
      <c r="J35" s="111" t="s">
        <v>332</v>
      </c>
      <c r="K35" s="108" t="s">
        <v>456</v>
      </c>
      <c r="L35" s="114"/>
      <c r="N35" s="114"/>
      <c r="O35" s="109"/>
      <c r="P35" s="281" t="s">
        <v>614</v>
      </c>
      <c r="Q35" s="111" t="s">
        <v>435</v>
      </c>
      <c r="R35" s="109"/>
    </row>
    <row r="36" spans="1:18" ht="15.75" customHeight="1" outlineLevel="1">
      <c r="B36" s="255">
        <v>2004</v>
      </c>
      <c r="C36" s="247" t="s">
        <v>279</v>
      </c>
      <c r="D36" s="195" t="s">
        <v>277</v>
      </c>
      <c r="E36" s="210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J36" s="111" t="s">
        <v>333</v>
      </c>
      <c r="K36" s="133" t="s">
        <v>346</v>
      </c>
      <c r="L36" s="114"/>
      <c r="N36" s="114"/>
      <c r="O36" s="110"/>
      <c r="P36" s="280" t="s">
        <v>403</v>
      </c>
      <c r="Q36" s="280"/>
      <c r="R36" s="111"/>
    </row>
    <row r="37" spans="1:18" ht="15.75" customHeight="1" outlineLevel="1">
      <c r="B37" s="255">
        <v>3056</v>
      </c>
      <c r="C37" s="246" t="s">
        <v>278</v>
      </c>
      <c r="D37" s="195" t="s">
        <v>277</v>
      </c>
      <c r="E37" s="210">
        <v>125</v>
      </c>
      <c r="F37" s="177">
        <f>E37*'Прайс-лист'!I3*(1-'Прайс-лист'!$E$3)</f>
        <v>100</v>
      </c>
      <c r="G37" s="179">
        <v>0</v>
      </c>
      <c r="H37" s="178">
        <f t="shared" si="0"/>
        <v>0</v>
      </c>
      <c r="K37" s="133" t="s">
        <v>455</v>
      </c>
      <c r="L37" s="111"/>
      <c r="M37" s="111"/>
      <c r="N37" s="111"/>
      <c r="O37" s="110"/>
      <c r="P37" s="280" t="s">
        <v>404</v>
      </c>
      <c r="Q37" s="280"/>
      <c r="R37" s="111"/>
    </row>
    <row r="38" spans="1:18" ht="15.75" customHeight="1" outlineLevel="1">
      <c r="B38" s="306">
        <v>3513</v>
      </c>
      <c r="C38" s="307" t="s">
        <v>329</v>
      </c>
      <c r="D38" s="184" t="s">
        <v>277</v>
      </c>
      <c r="E38" s="210">
        <v>627</v>
      </c>
      <c r="F38" s="177">
        <f>E38*'Прайс-лист'!I3*(1-'Прайс-лист'!$E$3)</f>
        <v>501.6</v>
      </c>
      <c r="G38" s="179">
        <v>0</v>
      </c>
      <c r="H38" s="178">
        <f t="shared" ref="H38" si="1">F38*G38</f>
        <v>0</v>
      </c>
      <c r="J38" s="111"/>
      <c r="K38" s="133"/>
      <c r="L38" s="111"/>
      <c r="M38" s="111"/>
      <c r="N38" s="111"/>
      <c r="O38" s="110"/>
      <c r="P38" s="280" t="s">
        <v>405</v>
      </c>
      <c r="Q38" s="280"/>
      <c r="R38" s="111"/>
    </row>
    <row r="39" spans="1:18" ht="15.75" customHeight="1" outlineLevel="1">
      <c r="B39" s="250" t="s">
        <v>378</v>
      </c>
      <c r="C39" s="251" t="s">
        <v>381</v>
      </c>
      <c r="D39" s="195" t="s">
        <v>277</v>
      </c>
      <c r="E39" s="183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O39" s="155"/>
      <c r="P39" s="281" t="s">
        <v>615</v>
      </c>
      <c r="Q39" s="281"/>
      <c r="R39" s="111"/>
    </row>
    <row r="40" spans="1:18" ht="15.75" customHeight="1" outlineLevel="1">
      <c r="C40" s="193" t="s">
        <v>4</v>
      </c>
      <c r="D40" s="193"/>
      <c r="E40" s="193"/>
      <c r="F40" s="193"/>
      <c r="G40" s="193"/>
      <c r="H40" s="193"/>
      <c r="J40" s="67"/>
      <c r="K40" s="60"/>
      <c r="L40" s="60"/>
      <c r="M40" s="112"/>
      <c r="N40" s="112"/>
      <c r="O40" s="155"/>
      <c r="P40" s="280" t="s">
        <v>406</v>
      </c>
      <c r="Q40" s="280"/>
      <c r="R40" s="111"/>
    </row>
    <row r="41" spans="1:18" ht="15.75" customHeight="1" outlineLevel="1">
      <c r="A41" s="156"/>
      <c r="B41" s="250">
        <v>4144</v>
      </c>
      <c r="C41" s="354" t="s">
        <v>409</v>
      </c>
      <c r="D41" s="354"/>
      <c r="E41" s="211">
        <v>23</v>
      </c>
      <c r="F41" s="177">
        <f>E41*'Прайс-лист'!I3*(1-'Прайс-лист'!$E$3)</f>
        <v>18.400000000000002</v>
      </c>
      <c r="G41" s="179">
        <v>0</v>
      </c>
      <c r="H41" s="178">
        <f t="shared" ref="H41:H59" si="2">F41*G41</f>
        <v>0</v>
      </c>
      <c r="P41" s="280" t="s">
        <v>407</v>
      </c>
      <c r="Q41" s="280"/>
    </row>
    <row r="42" spans="1:18" ht="15.75" customHeight="1" outlineLevel="1">
      <c r="A42" s="156"/>
      <c r="B42" s="250">
        <v>2425</v>
      </c>
      <c r="C42" s="349" t="s">
        <v>522</v>
      </c>
      <c r="D42" s="349"/>
      <c r="E42" s="211">
        <v>414</v>
      </c>
      <c r="F42" s="177">
        <f>E42*'Прайс-лист'!I3*(1-'Прайс-лист'!$E$3)</f>
        <v>331.20000000000005</v>
      </c>
      <c r="G42" s="179">
        <v>0</v>
      </c>
      <c r="H42" s="178">
        <f t="shared" si="2"/>
        <v>0</v>
      </c>
    </row>
    <row r="43" spans="1:18" ht="15.75" customHeight="1" outlineLevel="1">
      <c r="A43" s="156"/>
      <c r="B43" s="308">
        <v>2335</v>
      </c>
      <c r="C43" s="302" t="s">
        <v>632</v>
      </c>
      <c r="D43" s="302"/>
      <c r="E43" s="211">
        <v>123</v>
      </c>
      <c r="F43" s="177">
        <f>E43*'Прайс-лист'!I3*(1-'Прайс-лист'!$E$3)</f>
        <v>98.4</v>
      </c>
      <c r="G43" s="179">
        <v>0</v>
      </c>
      <c r="H43" s="178">
        <f t="shared" ref="H43" si="3">F43*G43</f>
        <v>0</v>
      </c>
    </row>
    <row r="44" spans="1:18" ht="15.75" customHeight="1" outlineLevel="1">
      <c r="A44" s="156"/>
      <c r="B44" s="250">
        <v>2325</v>
      </c>
      <c r="C44" s="349" t="s">
        <v>90</v>
      </c>
      <c r="D44" s="349"/>
      <c r="E44" s="211">
        <v>354</v>
      </c>
      <c r="F44" s="177">
        <f>E44*'Прайс-лист'!I3*(1-'Прайс-лист'!$E$3)</f>
        <v>283.2</v>
      </c>
      <c r="G44" s="179">
        <v>0</v>
      </c>
      <c r="H44" s="178">
        <f>F44*G44</f>
        <v>0</v>
      </c>
    </row>
    <row r="45" spans="1:18" ht="15.75" customHeight="1" outlineLevel="1">
      <c r="A45" s="156"/>
      <c r="B45" s="248">
        <v>3057</v>
      </c>
      <c r="C45" s="353" t="s">
        <v>294</v>
      </c>
      <c r="D45" s="353"/>
      <c r="E45" s="210">
        <v>49</v>
      </c>
      <c r="F45" s="177">
        <f>E45*'Прайс-лист'!I3*(1-'Прайс-лист'!$E$3)</f>
        <v>39.200000000000003</v>
      </c>
      <c r="G45" s="248">
        <f>IF(G37*G44,1,0)</f>
        <v>0</v>
      </c>
      <c r="H45" s="178">
        <f>F45*G45</f>
        <v>0</v>
      </c>
    </row>
    <row r="46" spans="1:18" ht="15.75" customHeight="1" outlineLevel="1">
      <c r="A46" s="156"/>
      <c r="B46" s="245">
        <v>250701</v>
      </c>
      <c r="C46" s="349" t="s">
        <v>70</v>
      </c>
      <c r="D46" s="349"/>
      <c r="E46" s="211">
        <v>941</v>
      </c>
      <c r="F46" s="177">
        <f>E46*'Прайс-лист'!I3*(1-'Прайс-лист'!$E$3)</f>
        <v>752.80000000000007</v>
      </c>
      <c r="G46" s="179">
        <v>0</v>
      </c>
      <c r="H46" s="178">
        <f t="shared" si="2"/>
        <v>0</v>
      </c>
    </row>
    <row r="47" spans="1:18" ht="15.75" customHeight="1" outlineLevel="1">
      <c r="A47" s="156"/>
      <c r="B47" s="245">
        <v>2702</v>
      </c>
      <c r="C47" s="349" t="s">
        <v>76</v>
      </c>
      <c r="D47" s="349"/>
      <c r="E47" s="211">
        <v>590</v>
      </c>
      <c r="F47" s="177">
        <f>E47*'Прайс-лист'!I3*(1-'Прайс-лист'!$E$3)</f>
        <v>472</v>
      </c>
      <c r="G47" s="179">
        <v>0</v>
      </c>
      <c r="H47" s="178">
        <f t="shared" si="2"/>
        <v>0</v>
      </c>
    </row>
    <row r="48" spans="1:18" ht="15.75" customHeight="1" outlineLevel="1">
      <c r="A48" s="156"/>
      <c r="B48" s="245">
        <v>2704</v>
      </c>
      <c r="C48" s="349" t="s">
        <v>439</v>
      </c>
      <c r="D48" s="349"/>
      <c r="E48" s="211">
        <v>528</v>
      </c>
      <c r="F48" s="177">
        <f>E48*'Прайс-лист'!I3*(1-'Прайс-лист'!$E$3)</f>
        <v>422.40000000000003</v>
      </c>
      <c r="G48" s="179">
        <v>0</v>
      </c>
      <c r="H48" s="178">
        <f t="shared" si="2"/>
        <v>0</v>
      </c>
    </row>
    <row r="49" spans="1:8" ht="15.75" customHeight="1" outlineLevel="1">
      <c r="A49" s="156"/>
      <c r="B49" s="245">
        <v>2603</v>
      </c>
      <c r="C49" s="349" t="s">
        <v>82</v>
      </c>
      <c r="D49" s="349"/>
      <c r="E49" s="211">
        <v>1008</v>
      </c>
      <c r="F49" s="177">
        <f>E49*'Прайс-лист'!I3*(1-'Прайс-лист'!$E$3)</f>
        <v>806.40000000000009</v>
      </c>
      <c r="G49" s="179">
        <v>0</v>
      </c>
      <c r="H49" s="178">
        <f>F49*G49</f>
        <v>0</v>
      </c>
    </row>
    <row r="50" spans="1:8" ht="15.75" customHeight="1" outlineLevel="1">
      <c r="A50" s="156"/>
      <c r="B50" s="245">
        <v>2601</v>
      </c>
      <c r="C50" s="349" t="s">
        <v>633</v>
      </c>
      <c r="D50" s="349"/>
      <c r="E50" s="211">
        <v>101</v>
      </c>
      <c r="F50" s="177">
        <f>E50*'Прайс-лист'!I3*(1-'Прайс-лист'!$E$3)</f>
        <v>80.800000000000011</v>
      </c>
      <c r="G50" s="179">
        <v>0</v>
      </c>
      <c r="H50" s="178">
        <f>F50*G50</f>
        <v>0</v>
      </c>
    </row>
    <row r="51" spans="1:8" ht="15.75" customHeight="1" outlineLevel="1">
      <c r="A51" s="156"/>
      <c r="B51" s="250">
        <v>2422</v>
      </c>
      <c r="C51" s="349" t="s">
        <v>47</v>
      </c>
      <c r="D51" s="349"/>
      <c r="E51" s="211">
        <v>510</v>
      </c>
      <c r="F51" s="177">
        <f>E51*'Прайс-лист'!I3*(1-'Прайс-лист'!$E$3)</f>
        <v>408</v>
      </c>
      <c r="G51" s="179">
        <v>0</v>
      </c>
      <c r="H51" s="178">
        <f t="shared" si="2"/>
        <v>0</v>
      </c>
    </row>
    <row r="52" spans="1:8" ht="15.75" customHeight="1" outlineLevel="1">
      <c r="A52" s="156"/>
      <c r="B52" s="250">
        <v>2939</v>
      </c>
      <c r="C52" s="349" t="s">
        <v>6</v>
      </c>
      <c r="D52" s="349"/>
      <c r="E52" s="211">
        <v>174</v>
      </c>
      <c r="F52" s="177">
        <f>E52*'Прайс-лист'!I3*(1-'Прайс-лист'!$E$3)</f>
        <v>139.20000000000002</v>
      </c>
      <c r="G52" s="179">
        <v>0</v>
      </c>
      <c r="H52" s="178">
        <f t="shared" si="2"/>
        <v>0</v>
      </c>
    </row>
    <row r="53" spans="1:8" ht="15.75" customHeight="1" outlineLevel="1">
      <c r="A53" s="156"/>
      <c r="B53" s="250">
        <v>2940</v>
      </c>
      <c r="C53" s="349" t="s">
        <v>7</v>
      </c>
      <c r="D53" s="349"/>
      <c r="E53" s="211">
        <v>213</v>
      </c>
      <c r="F53" s="177">
        <f>E53*'Прайс-лист'!I3*(1-'Прайс-лист'!$E$3)</f>
        <v>170.4</v>
      </c>
      <c r="G53" s="179">
        <v>0</v>
      </c>
      <c r="H53" s="178">
        <f t="shared" si="2"/>
        <v>0</v>
      </c>
    </row>
    <row r="54" spans="1:8" ht="15.75" customHeight="1" outlineLevel="1">
      <c r="A54" s="156"/>
      <c r="B54" s="245">
        <v>2865</v>
      </c>
      <c r="C54" s="349" t="s">
        <v>8</v>
      </c>
      <c r="D54" s="349"/>
      <c r="E54" s="211">
        <v>532</v>
      </c>
      <c r="F54" s="177">
        <f>E54*'Прайс-лист'!I3*(1-'Прайс-лист'!$E$3)</f>
        <v>425.6</v>
      </c>
      <c r="G54" s="179">
        <v>0</v>
      </c>
      <c r="H54" s="178">
        <f t="shared" si="2"/>
        <v>0</v>
      </c>
    </row>
    <row r="55" spans="1:8" ht="15.75" customHeight="1" outlineLevel="1">
      <c r="A55" s="156"/>
      <c r="B55" s="245">
        <v>286501</v>
      </c>
      <c r="C55" s="353" t="s">
        <v>280</v>
      </c>
      <c r="D55" s="353"/>
      <c r="E55" s="211">
        <v>532</v>
      </c>
      <c r="F55" s="177">
        <f>E55*'Прайс-лист'!I3*(1-'Прайс-лист'!$E$3)</f>
        <v>425.6</v>
      </c>
      <c r="G55" s="179">
        <v>0</v>
      </c>
      <c r="H55" s="178">
        <f t="shared" si="2"/>
        <v>0</v>
      </c>
    </row>
    <row r="56" spans="1:8" ht="15.75" customHeight="1" outlineLevel="1">
      <c r="A56" s="156"/>
      <c r="B56" s="245">
        <v>2879</v>
      </c>
      <c r="C56" s="349" t="s">
        <v>94</v>
      </c>
      <c r="D56" s="349"/>
      <c r="E56" s="211">
        <v>101</v>
      </c>
      <c r="F56" s="177">
        <f>E56*'Прайс-лист'!I3*(1-'Прайс-лист'!$E$3)</f>
        <v>80.800000000000011</v>
      </c>
      <c r="G56" s="179">
        <v>0</v>
      </c>
      <c r="H56" s="178">
        <f t="shared" si="2"/>
        <v>0</v>
      </c>
    </row>
    <row r="57" spans="1:8" ht="15.75" customHeight="1" outlineLevel="1">
      <c r="A57" s="156"/>
      <c r="B57" s="245">
        <v>2900</v>
      </c>
      <c r="C57" s="349" t="s">
        <v>351</v>
      </c>
      <c r="D57" s="349"/>
      <c r="E57" s="211">
        <v>89</v>
      </c>
      <c r="F57" s="177">
        <f>E57*'Прайс-лист'!I3*(1-'Прайс-лист'!$E$3)</f>
        <v>71.2</v>
      </c>
      <c r="G57" s="179">
        <v>0</v>
      </c>
      <c r="H57" s="178">
        <f t="shared" si="2"/>
        <v>0</v>
      </c>
    </row>
    <row r="58" spans="1:8" ht="15.75" customHeight="1" outlineLevel="1">
      <c r="A58" s="156"/>
      <c r="B58" s="245">
        <v>2392</v>
      </c>
      <c r="C58" s="349" t="s">
        <v>529</v>
      </c>
      <c r="D58" s="349"/>
      <c r="E58" s="211">
        <v>655</v>
      </c>
      <c r="F58" s="177">
        <f>E58*'Прайс-лист'!I3*(1-'Прайс-лист'!$E$3)</f>
        <v>524</v>
      </c>
      <c r="G58" s="179">
        <v>0</v>
      </c>
      <c r="H58" s="178">
        <f t="shared" si="2"/>
        <v>0</v>
      </c>
    </row>
    <row r="59" spans="1:8" ht="15.75" customHeight="1" outlineLevel="1">
      <c r="A59" s="156"/>
      <c r="B59" s="250">
        <v>2397</v>
      </c>
      <c r="C59" s="349" t="s">
        <v>532</v>
      </c>
      <c r="D59" s="349"/>
      <c r="E59" s="211">
        <v>926</v>
      </c>
      <c r="F59" s="177">
        <f>E59*'Прайс-лист'!I3*(1-'Прайс-лист'!$E$3)</f>
        <v>740.80000000000007</v>
      </c>
      <c r="G59" s="179">
        <v>0</v>
      </c>
      <c r="H59" s="178">
        <f t="shared" si="2"/>
        <v>0</v>
      </c>
    </row>
    <row r="60" spans="1:8" ht="18">
      <c r="B60" s="3"/>
      <c r="C60" s="256"/>
      <c r="D60" s="256"/>
      <c r="E60" s="87"/>
      <c r="F60" s="380" t="s">
        <v>9</v>
      </c>
      <c r="G60" s="350">
        <f>SUM(H27:H59)</f>
        <v>6592</v>
      </c>
      <c r="H60" s="350"/>
    </row>
  </sheetData>
  <sortState ref="A37:H55">
    <sortCondition ref="A37"/>
  </sortState>
  <mergeCells count="65">
    <mergeCell ref="C57:D57"/>
    <mergeCell ref="C58:D58"/>
    <mergeCell ref="C59:D59"/>
    <mergeCell ref="C52:D52"/>
    <mergeCell ref="C53:D53"/>
    <mergeCell ref="C54:D54"/>
    <mergeCell ref="C55:D55"/>
    <mergeCell ref="C56:D56"/>
    <mergeCell ref="C47:D47"/>
    <mergeCell ref="C48:D48"/>
    <mergeCell ref="C49:D49"/>
    <mergeCell ref="C50:D50"/>
    <mergeCell ref="C51:D51"/>
    <mergeCell ref="F11:H11"/>
    <mergeCell ref="F12:H12"/>
    <mergeCell ref="F13:H13"/>
    <mergeCell ref="F15:H15"/>
    <mergeCell ref="F16:H16"/>
    <mergeCell ref="F6:H6"/>
    <mergeCell ref="F7:H7"/>
    <mergeCell ref="F8:H8"/>
    <mergeCell ref="F9:H9"/>
    <mergeCell ref="F10:H10"/>
    <mergeCell ref="S2:T2"/>
    <mergeCell ref="C13:D13"/>
    <mergeCell ref="C15:D15"/>
    <mergeCell ref="C16:D16"/>
    <mergeCell ref="B2:H2"/>
    <mergeCell ref="B3:H3"/>
    <mergeCell ref="C9:D9"/>
    <mergeCell ref="C10:D10"/>
    <mergeCell ref="C11:D11"/>
    <mergeCell ref="C12:D12"/>
    <mergeCell ref="C4:D4"/>
    <mergeCell ref="C5:D5"/>
    <mergeCell ref="C6:D6"/>
    <mergeCell ref="C8:D8"/>
    <mergeCell ref="F4:H4"/>
    <mergeCell ref="F5:H5"/>
    <mergeCell ref="C7:D7"/>
    <mergeCell ref="C22:D22"/>
    <mergeCell ref="C23:D23"/>
    <mergeCell ref="C24:D24"/>
    <mergeCell ref="C19:D19"/>
    <mergeCell ref="C20:D20"/>
    <mergeCell ref="C21:D21"/>
    <mergeCell ref="C14:D14"/>
    <mergeCell ref="C18:D18"/>
    <mergeCell ref="C17:D17"/>
    <mergeCell ref="F14:H14"/>
    <mergeCell ref="G60:H60"/>
    <mergeCell ref="F20:H20"/>
    <mergeCell ref="F21:H21"/>
    <mergeCell ref="F22:H22"/>
    <mergeCell ref="F23:H23"/>
    <mergeCell ref="F24:H24"/>
    <mergeCell ref="F18:H18"/>
    <mergeCell ref="F19:H19"/>
    <mergeCell ref="C29:H29"/>
    <mergeCell ref="F17:H17"/>
    <mergeCell ref="C41:D41"/>
    <mergeCell ref="C42:D42"/>
    <mergeCell ref="C44:D44"/>
    <mergeCell ref="C45:D45"/>
    <mergeCell ref="C46:D46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2:T57"/>
  <sheetViews>
    <sheetView showGridLines="0" zoomScaleNormal="100" workbookViewId="0">
      <pane ySplit="2" topLeftCell="A30" activePane="bottomLeft" state="frozen"/>
      <selection pane="bottomLeft" activeCell="F57" sqref="F57:H57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153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8" width="15.710937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89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163"/>
      <c r="F4" s="342">
        <v>470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163"/>
      <c r="F5" s="342">
        <v>340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163"/>
      <c r="F6" s="342">
        <v>210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163"/>
      <c r="F7" s="342">
        <v>110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163"/>
      <c r="F8" s="342">
        <v>50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163"/>
      <c r="F9" s="342">
        <v>222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163"/>
      <c r="F10" s="342">
        <v>900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163"/>
      <c r="F11" s="342">
        <v>8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163"/>
      <c r="F12" s="342">
        <v>5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163"/>
      <c r="F13" s="342">
        <v>40</v>
      </c>
      <c r="G13" s="342"/>
      <c r="H13" s="342"/>
    </row>
    <row r="14" spans="2:20" ht="15.75" customHeight="1" outlineLevel="1">
      <c r="B14" s="161"/>
      <c r="C14" s="351" t="s">
        <v>24</v>
      </c>
      <c r="D14" s="351"/>
      <c r="E14" s="163"/>
      <c r="F14" s="342">
        <v>60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163"/>
      <c r="F15" s="342">
        <v>70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163"/>
      <c r="F16" s="342">
        <v>150</v>
      </c>
      <c r="G16" s="342"/>
      <c r="H16" s="342"/>
    </row>
    <row r="17" spans="2:18" ht="15.75" customHeight="1" outlineLevel="1">
      <c r="B17" s="161"/>
      <c r="C17" s="351" t="s">
        <v>27</v>
      </c>
      <c r="D17" s="351"/>
      <c r="E17" s="163"/>
      <c r="F17" s="342">
        <v>508</v>
      </c>
      <c r="G17" s="342"/>
      <c r="H17" s="342"/>
    </row>
    <row r="18" spans="2:18" ht="15.75" customHeight="1" outlineLevel="1">
      <c r="B18" s="161"/>
      <c r="C18" s="351" t="s">
        <v>28</v>
      </c>
      <c r="D18" s="351"/>
      <c r="E18" s="163"/>
      <c r="F18" s="342" t="s">
        <v>53</v>
      </c>
      <c r="G18" s="342"/>
      <c r="H18" s="342"/>
    </row>
    <row r="19" spans="2:18" ht="15.75" customHeight="1" outlineLevel="1">
      <c r="B19" s="161"/>
      <c r="C19" s="351" t="s">
        <v>30</v>
      </c>
      <c r="D19" s="351"/>
      <c r="E19" s="163"/>
      <c r="F19" s="342" t="s">
        <v>31</v>
      </c>
      <c r="G19" s="342"/>
      <c r="H19" s="342"/>
    </row>
    <row r="20" spans="2:18" ht="15.75" customHeight="1" outlineLevel="1">
      <c r="B20" s="161"/>
      <c r="C20" s="351" t="s">
        <v>37</v>
      </c>
      <c r="D20" s="351"/>
      <c r="E20" s="163"/>
      <c r="F20" s="342" t="s">
        <v>49</v>
      </c>
      <c r="G20" s="342"/>
      <c r="H20" s="342"/>
    </row>
    <row r="21" spans="2:18" ht="15.75" customHeight="1" outlineLevel="1">
      <c r="B21" s="161"/>
      <c r="C21" s="353" t="s">
        <v>156</v>
      </c>
      <c r="D21" s="353"/>
      <c r="E21" s="163"/>
      <c r="F21" s="342" t="s">
        <v>58</v>
      </c>
      <c r="G21" s="342"/>
      <c r="H21" s="342"/>
    </row>
    <row r="22" spans="2:18" ht="15.75" customHeight="1" outlineLevel="1">
      <c r="B22" s="161"/>
      <c r="C22" s="353" t="s">
        <v>157</v>
      </c>
      <c r="D22" s="353"/>
      <c r="E22" s="163"/>
      <c r="F22" s="342" t="s">
        <v>162</v>
      </c>
      <c r="G22" s="342"/>
      <c r="H22" s="342"/>
    </row>
    <row r="23" spans="2:18" ht="15.75" customHeight="1" outlineLevel="1">
      <c r="B23" s="161"/>
      <c r="C23" s="353" t="s">
        <v>159</v>
      </c>
      <c r="D23" s="353"/>
      <c r="E23" s="163"/>
      <c r="F23" s="342" t="s">
        <v>161</v>
      </c>
      <c r="G23" s="342"/>
      <c r="H23" s="342"/>
    </row>
    <row r="24" spans="2:18" ht="15.75" customHeight="1" outlineLevel="1">
      <c r="B24" s="161"/>
      <c r="C24" s="353" t="s">
        <v>35</v>
      </c>
      <c r="D24" s="353"/>
      <c r="E24" s="163"/>
      <c r="F24" s="342">
        <v>265</v>
      </c>
      <c r="G24" s="342"/>
      <c r="H24" s="342"/>
    </row>
    <row r="25" spans="2:18" ht="15.75" customHeight="1">
      <c r="B25" s="51"/>
      <c r="C25" s="54"/>
      <c r="D25" s="54"/>
      <c r="E25" s="53"/>
      <c r="F25" s="54"/>
      <c r="G25" s="54"/>
      <c r="H25" s="53"/>
    </row>
    <row r="26" spans="2:18" ht="15.75" customHeight="1" outlineLevel="1">
      <c r="B26" s="201" t="s">
        <v>39</v>
      </c>
      <c r="C26" s="202" t="s">
        <v>44</v>
      </c>
      <c r="D26" s="202"/>
      <c r="E26" s="204" t="s">
        <v>1</v>
      </c>
      <c r="F26" s="202" t="s">
        <v>1</v>
      </c>
      <c r="G26" s="202" t="s">
        <v>40</v>
      </c>
      <c r="H26" s="204" t="s">
        <v>41</v>
      </c>
    </row>
    <row r="27" spans="2:18" ht="15.75" customHeight="1" outlineLevel="1">
      <c r="B27" s="255">
        <v>1152</v>
      </c>
      <c r="C27" s="246" t="s">
        <v>131</v>
      </c>
      <c r="D27" s="246"/>
      <c r="E27" s="209">
        <v>6481</v>
      </c>
      <c r="F27" s="177">
        <f>E27*'Прайс-лист'!I3*(1-'Прайс-лист'!$E$3)</f>
        <v>5184.8</v>
      </c>
      <c r="G27" s="255"/>
      <c r="H27" s="178">
        <f>F27</f>
        <v>5184.8</v>
      </c>
    </row>
    <row r="28" spans="2:18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8" ht="306.75" customHeight="1" outlineLevel="2">
      <c r="B29" s="180"/>
      <c r="C29" s="346" t="s">
        <v>645</v>
      </c>
      <c r="D29" s="346"/>
      <c r="E29" s="346"/>
      <c r="F29" s="346"/>
      <c r="G29" s="346"/>
      <c r="H29" s="346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5">
        <v>2475</v>
      </c>
      <c r="C31" s="253" t="s">
        <v>3</v>
      </c>
      <c r="D31" s="182" t="s">
        <v>277</v>
      </c>
      <c r="E31" s="177">
        <v>366</v>
      </c>
      <c r="F31" s="177">
        <f>E31*'Прайс-лист'!I3*(1-'Прайс-лист'!$E$3)</f>
        <v>292.8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  <c r="Q31" s="107" t="s">
        <v>277</v>
      </c>
      <c r="R31" s="107" t="s">
        <v>277</v>
      </c>
    </row>
    <row r="32" spans="2:18" ht="15.75" customHeight="1" outlineLevel="1">
      <c r="B32" s="194"/>
      <c r="C32" s="247" t="s">
        <v>454</v>
      </c>
      <c r="D32" s="195" t="s">
        <v>277</v>
      </c>
      <c r="E32" s="177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9" t="s">
        <v>368</v>
      </c>
      <c r="K32" s="111" t="s">
        <v>453</v>
      </c>
      <c r="L32" s="109" t="s">
        <v>331</v>
      </c>
      <c r="M32" s="109" t="s">
        <v>444</v>
      </c>
      <c r="N32" s="111" t="s">
        <v>445</v>
      </c>
      <c r="O32" s="128" t="s">
        <v>399</v>
      </c>
      <c r="P32" s="280" t="s">
        <v>401</v>
      </c>
      <c r="Q32" s="109" t="s">
        <v>334</v>
      </c>
      <c r="R32" s="111" t="s">
        <v>383</v>
      </c>
    </row>
    <row r="33" spans="1:18" ht="15.75" customHeight="1" outlineLevel="1">
      <c r="B33" s="248">
        <v>2120</v>
      </c>
      <c r="C33" s="247" t="s">
        <v>458</v>
      </c>
      <c r="D33" s="195" t="s">
        <v>277</v>
      </c>
      <c r="E33" s="177">
        <v>151</v>
      </c>
      <c r="F33" s="177">
        <f>E33*'Прайс-лист'!I3*(1-'Прайс-лист'!$E$3)</f>
        <v>120.80000000000001</v>
      </c>
      <c r="G33" s="179">
        <v>0</v>
      </c>
      <c r="H33" s="177">
        <f>F33*G33</f>
        <v>0</v>
      </c>
      <c r="J33" s="109" t="s">
        <v>367</v>
      </c>
      <c r="K33" s="107" t="s">
        <v>450</v>
      </c>
      <c r="L33" s="107" t="s">
        <v>333</v>
      </c>
      <c r="M33" s="109" t="s">
        <v>443</v>
      </c>
      <c r="N33" s="109" t="s">
        <v>446</v>
      </c>
      <c r="O33" s="128" t="s">
        <v>400</v>
      </c>
      <c r="P33" s="280" t="s">
        <v>402</v>
      </c>
      <c r="Q33" s="109" t="s">
        <v>335</v>
      </c>
      <c r="R33" s="107" t="s">
        <v>382</v>
      </c>
    </row>
    <row r="34" spans="1:18" ht="15.75" customHeight="1" outlineLevel="1">
      <c r="B34" s="248"/>
      <c r="C34" s="247" t="s">
        <v>465</v>
      </c>
      <c r="D34" s="195" t="s">
        <v>277</v>
      </c>
      <c r="E34" s="177">
        <v>2486</v>
      </c>
      <c r="F34" s="177">
        <f>E34*'Прайс-лист'!I3*(1-'Прайс-лист'!$E$3)</f>
        <v>1988.8000000000002</v>
      </c>
      <c r="G34" s="179">
        <v>0</v>
      </c>
      <c r="H34" s="178">
        <f>F34*G34</f>
        <v>0</v>
      </c>
      <c r="J34" s="109" t="s">
        <v>331</v>
      </c>
      <c r="K34" s="114" t="s">
        <v>451</v>
      </c>
      <c r="M34" s="111" t="s">
        <v>526</v>
      </c>
      <c r="N34" s="109" t="s">
        <v>447</v>
      </c>
      <c r="O34" s="123"/>
      <c r="P34" s="281" t="s">
        <v>613</v>
      </c>
      <c r="Q34" s="109" t="s">
        <v>336</v>
      </c>
      <c r="R34" s="110"/>
    </row>
    <row r="35" spans="1:18" ht="15.75" customHeight="1" outlineLevel="1">
      <c r="B35" s="248"/>
      <c r="C35" s="247" t="s">
        <v>464</v>
      </c>
      <c r="D35" s="195" t="s">
        <v>277</v>
      </c>
      <c r="E35" s="177">
        <v>3356</v>
      </c>
      <c r="F35" s="177">
        <f>E35*'Прайс-лист'!I3*(1-'Прайс-лист'!$E$3)</f>
        <v>2684.8</v>
      </c>
      <c r="G35" s="179">
        <v>0</v>
      </c>
      <c r="H35" s="178">
        <f>F35*G35</f>
        <v>0</v>
      </c>
      <c r="J35" s="111" t="s">
        <v>332</v>
      </c>
      <c r="K35" s="108" t="s">
        <v>456</v>
      </c>
      <c r="L35" s="114"/>
      <c r="N35" s="114"/>
      <c r="O35" s="109"/>
      <c r="P35" s="281" t="s">
        <v>614</v>
      </c>
      <c r="Q35" s="111" t="s">
        <v>435</v>
      </c>
      <c r="R35" s="109"/>
    </row>
    <row r="36" spans="1:18" ht="15.75" customHeight="1" outlineLevel="1">
      <c r="B36" s="248">
        <v>2004</v>
      </c>
      <c r="C36" s="247" t="s">
        <v>279</v>
      </c>
      <c r="D36" s="195" t="s">
        <v>277</v>
      </c>
      <c r="E36" s="177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J36" s="111" t="s">
        <v>333</v>
      </c>
      <c r="K36" s="133" t="s">
        <v>346</v>
      </c>
      <c r="L36" s="114"/>
      <c r="N36" s="114"/>
      <c r="O36" s="110"/>
      <c r="P36" s="280" t="s">
        <v>403</v>
      </c>
      <c r="Q36" s="280"/>
      <c r="R36" s="111"/>
    </row>
    <row r="37" spans="1:18" ht="15.75" customHeight="1" outlineLevel="1">
      <c r="B37" s="248">
        <v>3054</v>
      </c>
      <c r="C37" s="247" t="s">
        <v>278</v>
      </c>
      <c r="D37" s="195" t="s">
        <v>277</v>
      </c>
      <c r="E37" s="177">
        <v>108</v>
      </c>
      <c r="F37" s="177">
        <f>E37*'Прайс-лист'!I3*(1-'Прайс-лист'!$E$3)</f>
        <v>86.4</v>
      </c>
      <c r="G37" s="179">
        <v>0</v>
      </c>
      <c r="H37" s="178">
        <f t="shared" si="0"/>
        <v>0</v>
      </c>
      <c r="K37" s="133" t="s">
        <v>455</v>
      </c>
      <c r="L37" s="111"/>
      <c r="M37" s="111"/>
      <c r="N37" s="111"/>
      <c r="O37" s="110"/>
      <c r="P37" s="280" t="s">
        <v>404</v>
      </c>
      <c r="Q37" s="280"/>
      <c r="R37" s="111"/>
    </row>
    <row r="38" spans="1:18" ht="15.75" customHeight="1" outlineLevel="1">
      <c r="B38" s="306">
        <v>3512</v>
      </c>
      <c r="C38" s="307" t="s">
        <v>329</v>
      </c>
      <c r="D38" s="184" t="s">
        <v>277</v>
      </c>
      <c r="E38" s="177">
        <v>548</v>
      </c>
      <c r="F38" s="177">
        <f>E38*'Прайс-лист'!I3*(1-'Прайс-лист'!$E$3)</f>
        <v>438.40000000000003</v>
      </c>
      <c r="G38" s="179">
        <v>0</v>
      </c>
      <c r="H38" s="178">
        <f t="shared" ref="H38" si="1">F38*G38</f>
        <v>0</v>
      </c>
      <c r="J38" s="111"/>
      <c r="K38" s="133"/>
      <c r="L38" s="111"/>
      <c r="M38" s="111"/>
      <c r="N38" s="111"/>
      <c r="O38" s="110"/>
      <c r="P38" s="280" t="s">
        <v>405</v>
      </c>
      <c r="Q38" s="280"/>
      <c r="R38" s="111"/>
    </row>
    <row r="39" spans="1:18" ht="15.75" customHeight="1" outlineLevel="1">
      <c r="B39" s="245" t="s">
        <v>378</v>
      </c>
      <c r="C39" s="252" t="s">
        <v>381</v>
      </c>
      <c r="D39" s="195" t="s">
        <v>277</v>
      </c>
      <c r="E39" s="177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P39" s="281" t="s">
        <v>615</v>
      </c>
      <c r="Q39" s="281"/>
    </row>
    <row r="40" spans="1:18" ht="15.75" customHeight="1" outlineLevel="1">
      <c r="C40" s="193" t="s">
        <v>4</v>
      </c>
      <c r="D40" s="193"/>
      <c r="E40" s="193"/>
      <c r="F40" s="193"/>
      <c r="G40" s="193"/>
      <c r="H40" s="193"/>
      <c r="P40" s="280" t="s">
        <v>406</v>
      </c>
      <c r="Q40" s="280"/>
    </row>
    <row r="41" spans="1:18" ht="15.75" customHeight="1" outlineLevel="1">
      <c r="A41" s="156"/>
      <c r="B41" s="255">
        <v>4144</v>
      </c>
      <c r="C41" s="354" t="s">
        <v>409</v>
      </c>
      <c r="D41" s="354"/>
      <c r="E41" s="213">
        <v>23</v>
      </c>
      <c r="F41" s="177">
        <f>E41*'Прайс-лист'!I3*(1-'Прайс-лист'!$E$3)</f>
        <v>18.400000000000002</v>
      </c>
      <c r="G41" s="179">
        <v>0</v>
      </c>
      <c r="H41" s="178">
        <f t="shared" ref="H41:H56" si="2">F41*G41</f>
        <v>0</v>
      </c>
      <c r="P41" s="280" t="s">
        <v>407</v>
      </c>
      <c r="Q41" s="280"/>
    </row>
    <row r="42" spans="1:18" ht="15.75" customHeight="1" outlineLevel="1">
      <c r="A42" s="156"/>
      <c r="B42" s="255">
        <v>2413</v>
      </c>
      <c r="C42" s="353" t="s">
        <v>312</v>
      </c>
      <c r="D42" s="353"/>
      <c r="E42" s="213">
        <v>362</v>
      </c>
      <c r="F42" s="177">
        <f>E42*'Прайс-лист'!I3*(1-'Прайс-лист'!$E$3)</f>
        <v>289.60000000000002</v>
      </c>
      <c r="G42" s="179">
        <v>0</v>
      </c>
      <c r="H42" s="178">
        <f t="shared" si="2"/>
        <v>0</v>
      </c>
    </row>
    <row r="43" spans="1:18" ht="15.75" customHeight="1" outlineLevel="1">
      <c r="A43" s="156"/>
      <c r="B43" s="248">
        <v>2327</v>
      </c>
      <c r="C43" s="351" t="s">
        <v>90</v>
      </c>
      <c r="D43" s="351"/>
      <c r="E43" s="213">
        <v>354</v>
      </c>
      <c r="F43" s="177">
        <f>E43*'Прайс-лист'!I3*(1-'Прайс-лист'!$E$3)</f>
        <v>283.2</v>
      </c>
      <c r="G43" s="179">
        <v>0</v>
      </c>
      <c r="H43" s="178">
        <f>F43*G43</f>
        <v>0</v>
      </c>
    </row>
    <row r="44" spans="1:18" ht="15.75" customHeight="1" outlineLevel="1">
      <c r="A44" s="156"/>
      <c r="B44" s="248">
        <v>305501</v>
      </c>
      <c r="C44" s="351" t="s">
        <v>294</v>
      </c>
      <c r="D44" s="351"/>
      <c r="E44" s="177">
        <v>49</v>
      </c>
      <c r="F44" s="177">
        <f>E44*'Прайс-лист'!I3*(1-'Прайс-лист'!$E$3)</f>
        <v>39.200000000000003</v>
      </c>
      <c r="G44" s="248">
        <f>IF(G37*G43,1,0)</f>
        <v>0</v>
      </c>
      <c r="H44" s="178">
        <f>F44*G44</f>
        <v>0</v>
      </c>
    </row>
    <row r="45" spans="1:18" ht="15.75" customHeight="1" outlineLevel="1">
      <c r="A45" s="156"/>
      <c r="B45" s="248">
        <v>2513</v>
      </c>
      <c r="C45" s="353" t="s">
        <v>536</v>
      </c>
      <c r="D45" s="353"/>
      <c r="E45" s="213">
        <v>827</v>
      </c>
      <c r="F45" s="177">
        <f>E45*'Прайс-лист'!I3*(1-'Прайс-лист'!$E$3)</f>
        <v>661.6</v>
      </c>
      <c r="G45" s="179">
        <v>0</v>
      </c>
      <c r="H45" s="178">
        <f t="shared" si="2"/>
        <v>0</v>
      </c>
    </row>
    <row r="46" spans="1:18" ht="15.75" customHeight="1" outlineLevel="1">
      <c r="A46" s="156"/>
      <c r="B46" s="248">
        <v>2702</v>
      </c>
      <c r="C46" s="353" t="s">
        <v>76</v>
      </c>
      <c r="D46" s="353"/>
      <c r="E46" s="213">
        <v>590</v>
      </c>
      <c r="F46" s="177">
        <f>E46*'Прайс-лист'!I3*(1-'Прайс-лист'!$E$3)</f>
        <v>472</v>
      </c>
      <c r="G46" s="179">
        <v>0</v>
      </c>
      <c r="H46" s="178">
        <f t="shared" si="2"/>
        <v>0</v>
      </c>
    </row>
    <row r="47" spans="1:18" ht="15.75" customHeight="1" outlineLevel="1">
      <c r="A47" s="156"/>
      <c r="B47" s="245">
        <v>2704</v>
      </c>
      <c r="C47" s="353" t="s">
        <v>439</v>
      </c>
      <c r="D47" s="353"/>
      <c r="E47" s="213">
        <v>528</v>
      </c>
      <c r="F47" s="177">
        <f>E47*'Прайс-лист'!I3*(1-'Прайс-лист'!$E$3)</f>
        <v>422.40000000000003</v>
      </c>
      <c r="G47" s="179">
        <v>0</v>
      </c>
      <c r="H47" s="178">
        <f t="shared" si="2"/>
        <v>0</v>
      </c>
    </row>
    <row r="48" spans="1:18" ht="15.75" customHeight="1" outlineLevel="1">
      <c r="A48" s="156"/>
      <c r="B48" s="248">
        <v>2422</v>
      </c>
      <c r="C48" s="353" t="s">
        <v>47</v>
      </c>
      <c r="D48" s="353"/>
      <c r="E48" s="213">
        <v>510</v>
      </c>
      <c r="F48" s="177">
        <f>E48*'Прайс-лист'!I3*(1-'Прайс-лист'!$E$3)</f>
        <v>408</v>
      </c>
      <c r="G48" s="179">
        <v>0</v>
      </c>
      <c r="H48" s="178">
        <f t="shared" si="2"/>
        <v>0</v>
      </c>
    </row>
    <row r="49" spans="1:8" ht="15.75" customHeight="1" outlineLevel="1">
      <c r="A49" s="156"/>
      <c r="B49" s="248">
        <v>2911</v>
      </c>
      <c r="C49" s="353" t="s">
        <v>6</v>
      </c>
      <c r="D49" s="353"/>
      <c r="E49" s="213">
        <v>158</v>
      </c>
      <c r="F49" s="177">
        <f>E49*'Прайс-лист'!I3*(1-'Прайс-лист'!$E$3)</f>
        <v>126.4</v>
      </c>
      <c r="G49" s="179">
        <v>0</v>
      </c>
      <c r="H49" s="178">
        <f t="shared" si="2"/>
        <v>0</v>
      </c>
    </row>
    <row r="50" spans="1:8" ht="15.75" customHeight="1" outlineLevel="1">
      <c r="A50" s="156"/>
      <c r="B50" s="248">
        <v>2912</v>
      </c>
      <c r="C50" s="353" t="s">
        <v>67</v>
      </c>
      <c r="D50" s="353"/>
      <c r="E50" s="213">
        <v>203</v>
      </c>
      <c r="F50" s="177">
        <f>E50*'Прайс-лист'!I3*(1-'Прайс-лист'!$E$3)</f>
        <v>162.4</v>
      </c>
      <c r="G50" s="179">
        <v>0</v>
      </c>
      <c r="H50" s="178">
        <f t="shared" si="2"/>
        <v>0</v>
      </c>
    </row>
    <row r="51" spans="1:8" ht="15.75" customHeight="1" outlineLevel="1">
      <c r="A51" s="156"/>
      <c r="B51" s="255">
        <v>288201</v>
      </c>
      <c r="C51" s="353" t="s">
        <v>8</v>
      </c>
      <c r="D51" s="353"/>
      <c r="E51" s="213">
        <v>564</v>
      </c>
      <c r="F51" s="177">
        <f>E51*'Прайс-лист'!I3*(1-'Прайс-лист'!$E$3)</f>
        <v>451.20000000000005</v>
      </c>
      <c r="G51" s="179">
        <v>0</v>
      </c>
      <c r="H51" s="178">
        <f t="shared" si="2"/>
        <v>0</v>
      </c>
    </row>
    <row r="52" spans="1:8" ht="15.75" customHeight="1" outlineLevel="1">
      <c r="A52" s="156"/>
      <c r="B52" s="255">
        <v>288203</v>
      </c>
      <c r="C52" s="353" t="s">
        <v>280</v>
      </c>
      <c r="D52" s="353"/>
      <c r="E52" s="213">
        <v>564</v>
      </c>
      <c r="F52" s="177">
        <f>E52*'Прайс-лист'!I3*(1-'Прайс-лист'!$E$3)</f>
        <v>451.20000000000005</v>
      </c>
      <c r="G52" s="179">
        <v>0</v>
      </c>
      <c r="H52" s="178">
        <f t="shared" si="2"/>
        <v>0</v>
      </c>
    </row>
    <row r="53" spans="1:8" ht="15.75" customHeight="1" outlineLevel="1">
      <c r="A53" s="156"/>
      <c r="B53" s="255">
        <v>2883</v>
      </c>
      <c r="C53" s="353" t="s">
        <v>91</v>
      </c>
      <c r="D53" s="353"/>
      <c r="E53" s="213">
        <v>96</v>
      </c>
      <c r="F53" s="177">
        <f>E53*'Прайс-лист'!I3*(1-'Прайс-лист'!$E$3)</f>
        <v>76.800000000000011</v>
      </c>
      <c r="G53" s="179">
        <v>0</v>
      </c>
      <c r="H53" s="178">
        <f t="shared" si="2"/>
        <v>0</v>
      </c>
    </row>
    <row r="54" spans="1:8" ht="15.75" customHeight="1" outlineLevel="1">
      <c r="A54" s="156"/>
      <c r="B54" s="255">
        <v>2884</v>
      </c>
      <c r="C54" s="353" t="s">
        <v>92</v>
      </c>
      <c r="D54" s="353"/>
      <c r="E54" s="213">
        <v>96</v>
      </c>
      <c r="F54" s="177">
        <f>E54*'Прайс-лист'!I3*(1-'Прайс-лист'!$E$3)</f>
        <v>76.800000000000011</v>
      </c>
      <c r="G54" s="179">
        <v>0</v>
      </c>
      <c r="H54" s="178">
        <f t="shared" si="2"/>
        <v>0</v>
      </c>
    </row>
    <row r="55" spans="1:8" ht="15.75" customHeight="1" outlineLevel="1">
      <c r="A55" s="156"/>
      <c r="B55" s="255">
        <v>2392</v>
      </c>
      <c r="C55" s="349" t="s">
        <v>529</v>
      </c>
      <c r="D55" s="349"/>
      <c r="E55" s="213">
        <v>655</v>
      </c>
      <c r="F55" s="177">
        <f>E55*'Прайс-лист'!I3*(1-'Прайс-лист'!$E$3)</f>
        <v>524</v>
      </c>
      <c r="G55" s="179">
        <v>0</v>
      </c>
      <c r="H55" s="178">
        <f t="shared" si="2"/>
        <v>0</v>
      </c>
    </row>
    <row r="56" spans="1:8" ht="15.75" customHeight="1" outlineLevel="1">
      <c r="A56" s="156"/>
      <c r="B56" s="255">
        <v>2397</v>
      </c>
      <c r="C56" s="349" t="s">
        <v>532</v>
      </c>
      <c r="D56" s="349"/>
      <c r="E56" s="213">
        <v>926</v>
      </c>
      <c r="F56" s="177">
        <f>E56*'Прайс-лист'!I3*(1-'Прайс-лист'!$E$3)</f>
        <v>740.80000000000007</v>
      </c>
      <c r="G56" s="179">
        <v>0</v>
      </c>
      <c r="H56" s="178">
        <f t="shared" si="2"/>
        <v>0</v>
      </c>
    </row>
    <row r="57" spans="1:8" ht="18">
      <c r="B57" s="3"/>
      <c r="C57" s="256"/>
      <c r="D57" s="256"/>
      <c r="E57" s="1"/>
      <c r="F57" s="380" t="s">
        <v>9</v>
      </c>
      <c r="G57" s="350">
        <f>SUM(H27:H56)</f>
        <v>5184.8</v>
      </c>
      <c r="H57" s="350"/>
    </row>
  </sheetData>
  <sortState ref="A39:J54">
    <sortCondition ref="A39"/>
  </sortState>
  <mergeCells count="63">
    <mergeCell ref="C56:D56"/>
    <mergeCell ref="C51:D51"/>
    <mergeCell ref="C52:D52"/>
    <mergeCell ref="C53:D53"/>
    <mergeCell ref="C54:D54"/>
    <mergeCell ref="C55:D5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F18:H18"/>
    <mergeCell ref="F19:H19"/>
    <mergeCell ref="F20:H20"/>
    <mergeCell ref="F21:H21"/>
    <mergeCell ref="F22:H2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23:H23"/>
    <mergeCell ref="F24:H24"/>
    <mergeCell ref="C7:D7"/>
    <mergeCell ref="C8:D8"/>
    <mergeCell ref="C9:D9"/>
    <mergeCell ref="C10:D10"/>
    <mergeCell ref="C11:D11"/>
    <mergeCell ref="B2:H2"/>
    <mergeCell ref="B3:H3"/>
    <mergeCell ref="C4:D4"/>
    <mergeCell ref="C5:D5"/>
    <mergeCell ref="C6:D6"/>
    <mergeCell ref="C13:D13"/>
    <mergeCell ref="G57:H57"/>
    <mergeCell ref="F13:H13"/>
    <mergeCell ref="C18:D18"/>
    <mergeCell ref="S2:T2"/>
    <mergeCell ref="C22:D22"/>
    <mergeCell ref="C23:D23"/>
    <mergeCell ref="C24:D24"/>
    <mergeCell ref="C19:D19"/>
    <mergeCell ref="C20:D20"/>
    <mergeCell ref="C21:D21"/>
    <mergeCell ref="C14:D14"/>
    <mergeCell ref="C15:D15"/>
    <mergeCell ref="C16:D16"/>
    <mergeCell ref="C17:D17"/>
    <mergeCell ref="C12:D12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2:T59"/>
  <sheetViews>
    <sheetView showGridLines="0" zoomScaleNormal="100" workbookViewId="0">
      <pane ySplit="2" topLeftCell="A30" activePane="bottomLeft" state="frozen"/>
      <selection pane="bottomLeft" activeCell="F58" sqref="F58:H5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62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8" width="15.710937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86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214"/>
      <c r="F4" s="342">
        <v>420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214"/>
      <c r="F5" s="342">
        <v>310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214"/>
      <c r="F6" s="342">
        <v>195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214"/>
      <c r="F7" s="342">
        <v>101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214"/>
      <c r="F8" s="342">
        <v>46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214"/>
      <c r="F9" s="342">
        <v>145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214"/>
      <c r="F10" s="342">
        <v>700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214"/>
      <c r="F11" s="342">
        <v>6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214"/>
      <c r="F12" s="342">
        <v>3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214"/>
      <c r="F13" s="342">
        <v>25</v>
      </c>
      <c r="G13" s="342"/>
      <c r="H13" s="342"/>
    </row>
    <row r="14" spans="2:20" ht="15.75" customHeight="1" outlineLevel="1">
      <c r="B14" s="161"/>
      <c r="C14" s="351" t="s">
        <v>24</v>
      </c>
      <c r="D14" s="351"/>
      <c r="E14" s="214"/>
      <c r="F14" s="342">
        <v>40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214"/>
      <c r="F15" s="342">
        <v>50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214"/>
      <c r="F16" s="342">
        <v>115</v>
      </c>
      <c r="G16" s="342"/>
      <c r="H16" s="342"/>
    </row>
    <row r="17" spans="2:18" ht="15.75" customHeight="1" outlineLevel="1">
      <c r="B17" s="161"/>
      <c r="C17" s="351" t="s">
        <v>27</v>
      </c>
      <c r="D17" s="351"/>
      <c r="E17" s="214"/>
      <c r="F17" s="342" t="s">
        <v>52</v>
      </c>
      <c r="G17" s="342"/>
      <c r="H17" s="342"/>
    </row>
    <row r="18" spans="2:18" ht="15.75" customHeight="1" outlineLevel="1">
      <c r="B18" s="161"/>
      <c r="C18" s="351" t="s">
        <v>28</v>
      </c>
      <c r="D18" s="351"/>
      <c r="E18" s="214"/>
      <c r="F18" s="342" t="s">
        <v>53</v>
      </c>
      <c r="G18" s="342"/>
      <c r="H18" s="342"/>
    </row>
    <row r="19" spans="2:18" ht="15.75" customHeight="1" outlineLevel="1">
      <c r="B19" s="161"/>
      <c r="C19" s="351" t="s">
        <v>30</v>
      </c>
      <c r="D19" s="351"/>
      <c r="E19" s="214"/>
      <c r="F19" s="342" t="s">
        <v>31</v>
      </c>
      <c r="G19" s="342"/>
      <c r="H19" s="342"/>
    </row>
    <row r="20" spans="2:18" ht="15.75" customHeight="1" outlineLevel="1">
      <c r="B20" s="161"/>
      <c r="C20" s="351" t="s">
        <v>37</v>
      </c>
      <c r="D20" s="351"/>
      <c r="E20" s="214"/>
      <c r="F20" s="342" t="s">
        <v>49</v>
      </c>
      <c r="G20" s="342"/>
      <c r="H20" s="342"/>
    </row>
    <row r="21" spans="2:18" ht="15.75" customHeight="1" outlineLevel="1">
      <c r="B21" s="161"/>
      <c r="C21" s="353" t="s">
        <v>156</v>
      </c>
      <c r="D21" s="353"/>
      <c r="E21" s="214"/>
      <c r="F21" s="342" t="s">
        <v>57</v>
      </c>
      <c r="G21" s="342"/>
      <c r="H21" s="342"/>
    </row>
    <row r="22" spans="2:18" ht="15.75" customHeight="1" outlineLevel="1">
      <c r="B22" s="161"/>
      <c r="C22" s="353" t="s">
        <v>157</v>
      </c>
      <c r="D22" s="353"/>
      <c r="E22" s="214"/>
      <c r="F22" s="342" t="s">
        <v>160</v>
      </c>
      <c r="G22" s="342"/>
      <c r="H22" s="342"/>
    </row>
    <row r="23" spans="2:18" ht="15.75" customHeight="1" outlineLevel="1">
      <c r="B23" s="161"/>
      <c r="C23" s="353" t="s">
        <v>159</v>
      </c>
      <c r="D23" s="353"/>
      <c r="E23" s="214"/>
      <c r="F23" s="342" t="s">
        <v>161</v>
      </c>
      <c r="G23" s="342"/>
      <c r="H23" s="342"/>
    </row>
    <row r="24" spans="2:18" ht="15.75" customHeight="1" outlineLevel="1">
      <c r="B24" s="161"/>
      <c r="C24" s="353" t="s">
        <v>35</v>
      </c>
      <c r="D24" s="353"/>
      <c r="E24" s="214"/>
      <c r="F24" s="342">
        <v>209</v>
      </c>
      <c r="G24" s="342"/>
      <c r="H24" s="342"/>
    </row>
    <row r="25" spans="2:18" ht="15.75" customHeight="1">
      <c r="B25" s="51"/>
      <c r="C25" s="54"/>
      <c r="D25" s="54"/>
      <c r="E25" s="216"/>
      <c r="F25" s="54"/>
      <c r="G25" s="54"/>
      <c r="H25" s="53"/>
    </row>
    <row r="26" spans="2:18" ht="15.75" customHeight="1" outlineLevel="1">
      <c r="B26" s="201" t="s">
        <v>39</v>
      </c>
      <c r="C26" s="202" t="s">
        <v>44</v>
      </c>
      <c r="D26" s="202"/>
      <c r="E26" s="204" t="s">
        <v>1</v>
      </c>
      <c r="F26" s="202" t="s">
        <v>1</v>
      </c>
      <c r="G26" s="202" t="s">
        <v>40</v>
      </c>
      <c r="H26" s="204" t="s">
        <v>41</v>
      </c>
    </row>
    <row r="27" spans="2:18" ht="15.75" customHeight="1" outlineLevel="1">
      <c r="B27" s="255">
        <v>1142</v>
      </c>
      <c r="C27" s="246" t="s">
        <v>131</v>
      </c>
      <c r="D27" s="246"/>
      <c r="E27" s="208">
        <v>5387</v>
      </c>
      <c r="F27" s="177">
        <f>E27*'Прайс-лист'!I3*(1-'Прайс-лист'!$E$3)</f>
        <v>4309.6000000000004</v>
      </c>
      <c r="G27" s="255"/>
      <c r="H27" s="178">
        <f>F27</f>
        <v>4309.6000000000004</v>
      </c>
    </row>
    <row r="28" spans="2:18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8" ht="293.25" customHeight="1" outlineLevel="2">
      <c r="B29" s="180"/>
      <c r="C29" s="346" t="s">
        <v>646</v>
      </c>
      <c r="D29" s="346"/>
      <c r="E29" s="346"/>
      <c r="F29" s="346"/>
      <c r="G29" s="346"/>
      <c r="H29" s="346"/>
    </row>
    <row r="30" spans="2:18" ht="15.75" customHeight="1" outlineLevel="1">
      <c r="C30" s="12" t="s">
        <v>365</v>
      </c>
      <c r="D30" s="12"/>
      <c r="E30" s="12"/>
      <c r="F30" s="12"/>
      <c r="G30" s="12"/>
      <c r="H30" s="180"/>
    </row>
    <row r="31" spans="2:18" ht="15.75" customHeight="1" outlineLevel="1">
      <c r="B31" s="255">
        <v>2475</v>
      </c>
      <c r="C31" s="253" t="s">
        <v>3</v>
      </c>
      <c r="D31" s="182" t="s">
        <v>277</v>
      </c>
      <c r="E31" s="177">
        <v>366</v>
      </c>
      <c r="F31" s="177">
        <f>E31*'Прайс-лист'!I3*(1-'Прайс-лист'!$E$3)</f>
        <v>292.8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  <c r="Q31" s="107" t="s">
        <v>277</v>
      </c>
      <c r="R31" s="107" t="s">
        <v>277</v>
      </c>
    </row>
    <row r="32" spans="2:18" ht="15.75" customHeight="1" outlineLevel="1">
      <c r="B32" s="212"/>
      <c r="C32" s="247" t="s">
        <v>454</v>
      </c>
      <c r="D32" s="195" t="s">
        <v>277</v>
      </c>
      <c r="E32" s="177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9" t="s">
        <v>368</v>
      </c>
      <c r="K32" s="111" t="s">
        <v>453</v>
      </c>
      <c r="L32" s="109" t="s">
        <v>331</v>
      </c>
      <c r="M32" s="109" t="s">
        <v>444</v>
      </c>
      <c r="N32" s="111" t="s">
        <v>445</v>
      </c>
      <c r="O32" s="128" t="s">
        <v>399</v>
      </c>
      <c r="P32" s="280" t="s">
        <v>401</v>
      </c>
      <c r="Q32" s="109" t="s">
        <v>334</v>
      </c>
      <c r="R32" s="111" t="s">
        <v>383</v>
      </c>
    </row>
    <row r="33" spans="1:18" ht="15.75" customHeight="1" outlineLevel="1">
      <c r="B33" s="255">
        <v>2126</v>
      </c>
      <c r="C33" s="247" t="s">
        <v>458</v>
      </c>
      <c r="D33" s="195" t="s">
        <v>277</v>
      </c>
      <c r="E33" s="177">
        <v>143</v>
      </c>
      <c r="F33" s="177">
        <f>E33*'Прайс-лист'!I3*(1-'Прайс-лист'!$E$3)</f>
        <v>114.4</v>
      </c>
      <c r="G33" s="179">
        <v>0</v>
      </c>
      <c r="H33" s="177">
        <f>F33*G33</f>
        <v>0</v>
      </c>
      <c r="J33" s="109" t="s">
        <v>367</v>
      </c>
      <c r="K33" s="107" t="s">
        <v>450</v>
      </c>
      <c r="L33" s="107" t="s">
        <v>333</v>
      </c>
      <c r="M33" s="109" t="s">
        <v>443</v>
      </c>
      <c r="N33" s="109" t="s">
        <v>446</v>
      </c>
      <c r="O33" s="128" t="s">
        <v>400</v>
      </c>
      <c r="P33" s="280" t="s">
        <v>402</v>
      </c>
      <c r="Q33" s="109" t="s">
        <v>335</v>
      </c>
      <c r="R33" s="107" t="s">
        <v>382</v>
      </c>
    </row>
    <row r="34" spans="1:18" ht="15.75" customHeight="1" outlineLevel="1">
      <c r="B34" s="255"/>
      <c r="C34" s="247" t="s">
        <v>465</v>
      </c>
      <c r="D34" s="195" t="s">
        <v>277</v>
      </c>
      <c r="E34" s="177">
        <v>2177</v>
      </c>
      <c r="F34" s="177">
        <f>E34*'Прайс-лист'!I3*(1-'Прайс-лист'!$E$3)</f>
        <v>1741.6000000000001</v>
      </c>
      <c r="G34" s="179">
        <v>0</v>
      </c>
      <c r="H34" s="178">
        <f>F34*G34</f>
        <v>0</v>
      </c>
      <c r="J34" s="109" t="s">
        <v>331</v>
      </c>
      <c r="K34" s="114" t="s">
        <v>451</v>
      </c>
      <c r="M34" s="111" t="s">
        <v>526</v>
      </c>
      <c r="N34" s="109" t="s">
        <v>447</v>
      </c>
      <c r="O34" s="123"/>
      <c r="P34" s="281" t="s">
        <v>613</v>
      </c>
      <c r="Q34" s="109" t="s">
        <v>336</v>
      </c>
      <c r="R34" s="110"/>
    </row>
    <row r="35" spans="1:18" ht="15.75" customHeight="1" outlineLevel="1">
      <c r="B35" s="255"/>
      <c r="C35" s="247" t="s">
        <v>464</v>
      </c>
      <c r="D35" s="195" t="s">
        <v>277</v>
      </c>
      <c r="E35" s="177">
        <v>2960</v>
      </c>
      <c r="F35" s="177">
        <f>E35*'Прайс-лист'!I3*(1-'Прайс-лист'!$E$3)</f>
        <v>2368</v>
      </c>
      <c r="G35" s="179">
        <v>0</v>
      </c>
      <c r="H35" s="178">
        <f>F35*G35</f>
        <v>0</v>
      </c>
      <c r="J35" s="111" t="s">
        <v>332</v>
      </c>
      <c r="K35" s="108" t="s">
        <v>456</v>
      </c>
      <c r="L35" s="114"/>
      <c r="N35" s="114"/>
      <c r="O35" s="109"/>
      <c r="P35" s="281" t="s">
        <v>614</v>
      </c>
      <c r="Q35" s="111" t="s">
        <v>435</v>
      </c>
      <c r="R35" s="109"/>
    </row>
    <row r="36" spans="1:18" ht="15.75" customHeight="1" outlineLevel="1">
      <c r="B36" s="255">
        <v>2004</v>
      </c>
      <c r="C36" s="246" t="s">
        <v>279</v>
      </c>
      <c r="D36" s="195" t="s">
        <v>277</v>
      </c>
      <c r="E36" s="177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J36" s="111" t="s">
        <v>333</v>
      </c>
      <c r="K36" s="133" t="s">
        <v>346</v>
      </c>
      <c r="L36" s="114"/>
      <c r="N36" s="114"/>
      <c r="O36" s="110"/>
      <c r="P36" s="280" t="s">
        <v>403</v>
      </c>
      <c r="Q36" s="280"/>
      <c r="R36" s="111"/>
    </row>
    <row r="37" spans="1:18" ht="15.75" customHeight="1" outlineLevel="1">
      <c r="B37" s="255">
        <v>3052</v>
      </c>
      <c r="C37" s="246" t="s">
        <v>278</v>
      </c>
      <c r="D37" s="195" t="s">
        <v>277</v>
      </c>
      <c r="E37" s="177">
        <v>97</v>
      </c>
      <c r="F37" s="177">
        <f>E37*'Прайс-лист'!I3*(1-'Прайс-лист'!$E$3)</f>
        <v>77.600000000000009</v>
      </c>
      <c r="G37" s="179">
        <v>0</v>
      </c>
      <c r="H37" s="178">
        <f t="shared" si="0"/>
        <v>0</v>
      </c>
      <c r="K37" s="133" t="s">
        <v>455</v>
      </c>
      <c r="L37" s="111"/>
      <c r="M37" s="111"/>
      <c r="N37" s="111"/>
      <c r="O37" s="110"/>
      <c r="P37" s="280" t="s">
        <v>404</v>
      </c>
      <c r="Q37" s="280"/>
      <c r="R37" s="111"/>
    </row>
    <row r="38" spans="1:18" ht="15.75" customHeight="1" outlineLevel="1">
      <c r="B38" s="310">
        <v>3511</v>
      </c>
      <c r="C38" s="307" t="s">
        <v>329</v>
      </c>
      <c r="D38" s="184" t="s">
        <v>277</v>
      </c>
      <c r="E38" s="177">
        <v>530</v>
      </c>
      <c r="F38" s="177">
        <f>E38*'Прайс-лист'!I3*(1-'Прайс-лист'!$E$3)</f>
        <v>424</v>
      </c>
      <c r="G38" s="179">
        <v>0</v>
      </c>
      <c r="H38" s="178">
        <f t="shared" ref="H38" si="1">F38*G38</f>
        <v>0</v>
      </c>
      <c r="J38" s="111"/>
      <c r="K38" s="133"/>
      <c r="L38" s="111"/>
      <c r="M38" s="111"/>
      <c r="N38" s="111"/>
      <c r="O38" s="110"/>
      <c r="P38" s="280" t="s">
        <v>405</v>
      </c>
      <c r="Q38" s="280"/>
      <c r="R38" s="111"/>
    </row>
    <row r="39" spans="1:18" ht="15.75" customHeight="1" outlineLevel="1">
      <c r="B39" s="250" t="s">
        <v>378</v>
      </c>
      <c r="C39" s="251" t="s">
        <v>381</v>
      </c>
      <c r="D39" s="195" t="s">
        <v>277</v>
      </c>
      <c r="E39" s="177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P39" s="281" t="s">
        <v>615</v>
      </c>
      <c r="Q39" s="281"/>
    </row>
    <row r="40" spans="1:18" ht="15.75" customHeight="1" outlineLevel="1">
      <c r="B40" s="255">
        <v>2142</v>
      </c>
      <c r="C40" s="246" t="s">
        <v>309</v>
      </c>
      <c r="D40" s="246"/>
      <c r="E40" s="177">
        <v>23</v>
      </c>
      <c r="F40" s="177">
        <f>E40*'Прайс-лист'!I3*(1-'Прайс-лист'!$E$3)</f>
        <v>18.400000000000002</v>
      </c>
      <c r="G40" s="179">
        <v>0</v>
      </c>
      <c r="H40" s="178">
        <f>F40*G40</f>
        <v>0</v>
      </c>
      <c r="P40" s="280" t="s">
        <v>406</v>
      </c>
      <c r="Q40" s="280"/>
    </row>
    <row r="41" spans="1:18" ht="15.75" customHeight="1" outlineLevel="1">
      <c r="C41" s="193" t="s">
        <v>4</v>
      </c>
      <c r="D41" s="193"/>
      <c r="E41" s="193"/>
      <c r="F41" s="193"/>
      <c r="G41" s="193"/>
      <c r="H41" s="193"/>
      <c r="P41" s="280" t="s">
        <v>407</v>
      </c>
      <c r="Q41" s="280"/>
    </row>
    <row r="42" spans="1:18" ht="15.75" customHeight="1" outlineLevel="1">
      <c r="A42" s="156"/>
      <c r="B42" s="255">
        <v>4144</v>
      </c>
      <c r="C42" s="354" t="s">
        <v>409</v>
      </c>
      <c r="D42" s="354"/>
      <c r="E42" s="215">
        <v>23</v>
      </c>
      <c r="F42" s="177">
        <f>E42*'Прайс-лист'!I3*(1-'Прайс-лист'!$E$3)</f>
        <v>18.400000000000002</v>
      </c>
      <c r="G42" s="179">
        <v>0</v>
      </c>
      <c r="H42" s="178">
        <f t="shared" ref="H42:H52" si="2">F42*G42</f>
        <v>0</v>
      </c>
    </row>
    <row r="43" spans="1:18" ht="15.75" customHeight="1" outlineLevel="1">
      <c r="A43" s="156"/>
      <c r="B43" s="255">
        <v>2414</v>
      </c>
      <c r="C43" s="353" t="s">
        <v>312</v>
      </c>
      <c r="D43" s="353"/>
      <c r="E43" s="215">
        <v>231</v>
      </c>
      <c r="F43" s="177">
        <f>E43*'Прайс-лист'!I3*(1-'Прайс-лист'!$E$3)</f>
        <v>184.8</v>
      </c>
      <c r="G43" s="179">
        <v>0</v>
      </c>
      <c r="H43" s="178">
        <f t="shared" si="2"/>
        <v>0</v>
      </c>
    </row>
    <row r="44" spans="1:18" ht="15.75" customHeight="1" outlineLevel="1">
      <c r="A44" s="156"/>
      <c r="B44" s="255">
        <v>2328</v>
      </c>
      <c r="C44" s="353" t="s">
        <v>90</v>
      </c>
      <c r="D44" s="353"/>
      <c r="E44" s="213">
        <v>282</v>
      </c>
      <c r="F44" s="177">
        <f>E44*'Прайс-лист'!I3*(1-'Прайс-лист'!$E$3)</f>
        <v>225.60000000000002</v>
      </c>
      <c r="G44" s="179">
        <v>0</v>
      </c>
      <c r="H44" s="178">
        <f>F44*G44</f>
        <v>0</v>
      </c>
    </row>
    <row r="45" spans="1:18" ht="15.75" customHeight="1" outlineLevel="1">
      <c r="A45" s="156"/>
      <c r="B45" s="248">
        <v>305301</v>
      </c>
      <c r="C45" s="353" t="s">
        <v>294</v>
      </c>
      <c r="D45" s="353"/>
      <c r="E45" s="177">
        <v>26</v>
      </c>
      <c r="F45" s="177">
        <f>E45*'Прайс-лист'!I3*(1-'Прайс-лист'!$E$3)</f>
        <v>20.8</v>
      </c>
      <c r="G45" s="248">
        <f>IF(G37*G44,1,0)</f>
        <v>0</v>
      </c>
      <c r="H45" s="178">
        <f>F45*G45</f>
        <v>0</v>
      </c>
    </row>
    <row r="46" spans="1:18" ht="15.75" customHeight="1" outlineLevel="1">
      <c r="A46" s="156"/>
      <c r="B46" s="248">
        <v>2509</v>
      </c>
      <c r="C46" s="353" t="s">
        <v>536</v>
      </c>
      <c r="D46" s="353"/>
      <c r="E46" s="215">
        <v>716</v>
      </c>
      <c r="F46" s="177">
        <f>E46*'Прайс-лист'!I3*(1-'Прайс-лист'!$E$3)</f>
        <v>572.80000000000007</v>
      </c>
      <c r="G46" s="179">
        <v>0</v>
      </c>
      <c r="H46" s="178">
        <f t="shared" si="2"/>
        <v>0</v>
      </c>
    </row>
    <row r="47" spans="1:18" ht="15.75" customHeight="1" outlineLevel="1">
      <c r="A47" s="156"/>
      <c r="B47" s="248">
        <v>2702</v>
      </c>
      <c r="C47" s="353" t="s">
        <v>76</v>
      </c>
      <c r="D47" s="353"/>
      <c r="E47" s="215">
        <v>590</v>
      </c>
      <c r="F47" s="177">
        <f>E47*'Прайс-лист'!I3*(1-'Прайс-лист'!$E$3)</f>
        <v>472</v>
      </c>
      <c r="G47" s="179">
        <v>0</v>
      </c>
      <c r="H47" s="178">
        <f t="shared" si="2"/>
        <v>0</v>
      </c>
    </row>
    <row r="48" spans="1:18" ht="15.75" customHeight="1" outlineLevel="1">
      <c r="A48" s="156"/>
      <c r="B48" s="245">
        <v>2704</v>
      </c>
      <c r="C48" s="353" t="s">
        <v>439</v>
      </c>
      <c r="D48" s="353"/>
      <c r="E48" s="215">
        <v>528</v>
      </c>
      <c r="F48" s="177">
        <f>E48*'Прайс-лист'!I3*(1-'Прайс-лист'!$E$3)</f>
        <v>422.40000000000003</v>
      </c>
      <c r="G48" s="179">
        <v>0</v>
      </c>
      <c r="H48" s="178">
        <f t="shared" si="2"/>
        <v>0</v>
      </c>
    </row>
    <row r="49" spans="1:8" ht="15.75" customHeight="1" outlineLevel="1">
      <c r="A49" s="156"/>
      <c r="B49" s="248">
        <v>2421</v>
      </c>
      <c r="C49" s="353" t="s">
        <v>47</v>
      </c>
      <c r="D49" s="353"/>
      <c r="E49" s="215">
        <v>468</v>
      </c>
      <c r="F49" s="177">
        <f>E49*'Прайс-лист'!I3*(1-'Прайс-лист'!$E$3)</f>
        <v>374.40000000000003</v>
      </c>
      <c r="G49" s="179">
        <v>0</v>
      </c>
      <c r="H49" s="178">
        <f t="shared" si="2"/>
        <v>0</v>
      </c>
    </row>
    <row r="50" spans="1:8" ht="15.75" customHeight="1" outlineLevel="1">
      <c r="A50" s="156"/>
      <c r="B50" s="248">
        <v>2941</v>
      </c>
      <c r="C50" s="353" t="s">
        <v>6</v>
      </c>
      <c r="D50" s="353"/>
      <c r="E50" s="215">
        <v>141</v>
      </c>
      <c r="F50" s="177">
        <f>E50*'Прайс-лист'!I3*(1-'Прайс-лист'!$E$3)</f>
        <v>112.80000000000001</v>
      </c>
      <c r="G50" s="179">
        <v>0</v>
      </c>
      <c r="H50" s="178">
        <f t="shared" si="2"/>
        <v>0</v>
      </c>
    </row>
    <row r="51" spans="1:8" ht="15.75" customHeight="1" outlineLevel="1">
      <c r="A51" s="156"/>
      <c r="B51" s="248">
        <v>2942</v>
      </c>
      <c r="C51" s="353" t="s">
        <v>67</v>
      </c>
      <c r="D51" s="353"/>
      <c r="E51" s="215">
        <v>175</v>
      </c>
      <c r="F51" s="177">
        <f>E51*'Прайс-лист'!I3*(1-'Прайс-лист'!$E$3)</f>
        <v>140</v>
      </c>
      <c r="G51" s="179">
        <v>0</v>
      </c>
      <c r="H51" s="178">
        <f>F51*G51</f>
        <v>0</v>
      </c>
    </row>
    <row r="52" spans="1:8" ht="15.75" customHeight="1" outlineLevel="1">
      <c r="A52" s="156"/>
      <c r="B52" s="248">
        <v>2876</v>
      </c>
      <c r="C52" s="353" t="s">
        <v>8</v>
      </c>
      <c r="D52" s="353"/>
      <c r="E52" s="215">
        <v>417</v>
      </c>
      <c r="F52" s="177">
        <f>E52*'Прайс-лист'!I3*(1-'Прайс-лист'!$E$3)</f>
        <v>333.6</v>
      </c>
      <c r="G52" s="179">
        <v>0</v>
      </c>
      <c r="H52" s="178">
        <f t="shared" si="2"/>
        <v>0</v>
      </c>
    </row>
    <row r="53" spans="1:8" ht="15.75" customHeight="1" outlineLevel="1">
      <c r="A53" s="156"/>
      <c r="B53" s="255">
        <v>287601</v>
      </c>
      <c r="C53" s="353" t="s">
        <v>280</v>
      </c>
      <c r="D53" s="353"/>
      <c r="E53" s="215">
        <v>417</v>
      </c>
      <c r="F53" s="177">
        <f>E53*'Прайс-лист'!I3*(1-'Прайс-лист'!$E$3)</f>
        <v>333.6</v>
      </c>
      <c r="G53" s="179">
        <v>0</v>
      </c>
      <c r="H53" s="178">
        <f>F53*G53</f>
        <v>0</v>
      </c>
    </row>
    <row r="54" spans="1:8" ht="15.75" customHeight="1" outlineLevel="1">
      <c r="A54" s="156"/>
      <c r="B54" s="255">
        <v>2873</v>
      </c>
      <c r="C54" s="353" t="s">
        <v>87</v>
      </c>
      <c r="D54" s="353"/>
      <c r="E54" s="215">
        <v>86</v>
      </c>
      <c r="F54" s="177">
        <f>E54*'Прайс-лист'!I3*(1-'Прайс-лист'!$E$3)</f>
        <v>68.8</v>
      </c>
      <c r="G54" s="179">
        <v>0</v>
      </c>
      <c r="H54" s="178">
        <f>F54*G54</f>
        <v>0</v>
      </c>
    </row>
    <row r="55" spans="1:8" ht="15.75" customHeight="1" outlineLevel="1">
      <c r="A55" s="156"/>
      <c r="B55" s="255">
        <v>2874</v>
      </c>
      <c r="C55" s="353" t="s">
        <v>88</v>
      </c>
      <c r="D55" s="353"/>
      <c r="E55" s="215">
        <v>82</v>
      </c>
      <c r="F55" s="177">
        <f>E55*'Прайс-лист'!I3*(1-'Прайс-лист'!$E$3)</f>
        <v>65.600000000000009</v>
      </c>
      <c r="G55" s="179">
        <v>0</v>
      </c>
      <c r="H55" s="178">
        <f>F55*G55</f>
        <v>0</v>
      </c>
    </row>
    <row r="56" spans="1:8" ht="15.75" customHeight="1" outlineLevel="1">
      <c r="A56" s="156"/>
      <c r="B56" s="255">
        <v>2391</v>
      </c>
      <c r="C56" s="353" t="s">
        <v>528</v>
      </c>
      <c r="D56" s="353"/>
      <c r="E56" s="215">
        <v>530</v>
      </c>
      <c r="F56" s="177">
        <f>E56*'Прайс-лист'!I3*(1-'Прайс-лист'!$E$3)</f>
        <v>424</v>
      </c>
      <c r="G56" s="179">
        <v>0</v>
      </c>
      <c r="H56" s="178">
        <f>F56*G56</f>
        <v>0</v>
      </c>
    </row>
    <row r="57" spans="1:8" ht="15.75" customHeight="1" outlineLevel="1">
      <c r="A57" s="156"/>
      <c r="B57" s="255">
        <v>2396</v>
      </c>
      <c r="C57" s="353" t="s">
        <v>531</v>
      </c>
      <c r="D57" s="353"/>
      <c r="E57" s="215">
        <v>710</v>
      </c>
      <c r="F57" s="177">
        <f>E57*'Прайс-лист'!I3*(1-'Прайс-лист'!$E$3)</f>
        <v>568</v>
      </c>
      <c r="G57" s="179">
        <v>0</v>
      </c>
      <c r="H57" s="178">
        <f>F57*G57</f>
        <v>0</v>
      </c>
    </row>
    <row r="58" spans="1:8" ht="18">
      <c r="B58" s="3"/>
      <c r="C58" s="256"/>
      <c r="D58" s="256"/>
      <c r="E58" s="61"/>
      <c r="F58" s="380" t="s">
        <v>9</v>
      </c>
      <c r="G58" s="350">
        <f>SUM(H27:H57)</f>
        <v>4309.6000000000004</v>
      </c>
      <c r="H58" s="350"/>
    </row>
    <row r="59" spans="1:8" ht="14.25"/>
  </sheetData>
  <sortState ref="A40:I55">
    <sortCondition ref="A40"/>
  </sortState>
  <mergeCells count="63">
    <mergeCell ref="C57:D57"/>
    <mergeCell ref="C52:D52"/>
    <mergeCell ref="C53:D53"/>
    <mergeCell ref="C54:D54"/>
    <mergeCell ref="C55:D55"/>
    <mergeCell ref="C56:D56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18:D18"/>
    <mergeCell ref="C19:D19"/>
    <mergeCell ref="C20:D20"/>
    <mergeCell ref="C13:D13"/>
    <mergeCell ref="C29:H29"/>
    <mergeCell ref="F15:H15"/>
    <mergeCell ref="F16:H16"/>
    <mergeCell ref="F17:H17"/>
    <mergeCell ref="C21:D21"/>
    <mergeCell ref="F23:H23"/>
    <mergeCell ref="F24:H24"/>
    <mergeCell ref="F18:H18"/>
    <mergeCell ref="F19:H19"/>
    <mergeCell ref="F20:H20"/>
    <mergeCell ref="F21:H21"/>
    <mergeCell ref="F22:H22"/>
    <mergeCell ref="C12:D12"/>
    <mergeCell ref="C14:D14"/>
    <mergeCell ref="C15:D15"/>
    <mergeCell ref="C16:D16"/>
    <mergeCell ref="C17:D17"/>
    <mergeCell ref="G58:H58"/>
    <mergeCell ref="F13:H13"/>
    <mergeCell ref="S2:T2"/>
    <mergeCell ref="C8:D8"/>
    <mergeCell ref="B2:H2"/>
    <mergeCell ref="B3:H3"/>
    <mergeCell ref="C4:D4"/>
    <mergeCell ref="C5:D5"/>
    <mergeCell ref="C6:D6"/>
    <mergeCell ref="C7:D7"/>
    <mergeCell ref="C22:D22"/>
    <mergeCell ref="C23:D23"/>
    <mergeCell ref="C24:D24"/>
    <mergeCell ref="C9:D9"/>
    <mergeCell ref="C10:D10"/>
    <mergeCell ref="C11:D11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6692913385826772" bottom="0.47244094488188981" header="0.31496062992125984" footer="0.31496062992125984"/>
  <pageSetup paperSize="9" scale="60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2:T55"/>
  <sheetViews>
    <sheetView showGridLines="0" zoomScaleNormal="100" workbookViewId="0">
      <pane ySplit="2" topLeftCell="A30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62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8" width="15.710937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83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246" t="s">
        <v>16</v>
      </c>
      <c r="D4" s="246"/>
      <c r="E4" s="214"/>
      <c r="F4" s="342">
        <v>370</v>
      </c>
      <c r="G4" s="342"/>
      <c r="H4" s="342"/>
    </row>
    <row r="5" spans="2:20" ht="15.75" customHeight="1" outlineLevel="1">
      <c r="B5" s="161"/>
      <c r="C5" s="246" t="s">
        <v>17</v>
      </c>
      <c r="D5" s="246"/>
      <c r="E5" s="214"/>
      <c r="F5" s="342">
        <v>270</v>
      </c>
      <c r="G5" s="342"/>
      <c r="H5" s="342"/>
    </row>
    <row r="6" spans="2:20" ht="15.75" customHeight="1" outlineLevel="1">
      <c r="B6" s="161"/>
      <c r="C6" s="246" t="s">
        <v>18</v>
      </c>
      <c r="D6" s="246"/>
      <c r="E6" s="214"/>
      <c r="F6" s="342">
        <v>185</v>
      </c>
      <c r="G6" s="342"/>
      <c r="H6" s="342"/>
    </row>
    <row r="7" spans="2:20" ht="15.75" customHeight="1" outlineLevel="1">
      <c r="B7" s="161"/>
      <c r="C7" s="246" t="s">
        <v>19</v>
      </c>
      <c r="D7" s="246"/>
      <c r="E7" s="214"/>
      <c r="F7" s="342">
        <v>93</v>
      </c>
      <c r="G7" s="342"/>
      <c r="H7" s="342"/>
    </row>
    <row r="8" spans="2:20" ht="15.75" customHeight="1" outlineLevel="1">
      <c r="B8" s="161"/>
      <c r="C8" s="246" t="s">
        <v>20</v>
      </c>
      <c r="D8" s="246"/>
      <c r="E8" s="214"/>
      <c r="F8" s="342">
        <v>46</v>
      </c>
      <c r="G8" s="342"/>
      <c r="H8" s="342"/>
    </row>
    <row r="9" spans="2:20" ht="15.75" customHeight="1" outlineLevel="1">
      <c r="B9" s="161"/>
      <c r="C9" s="246" t="s">
        <v>36</v>
      </c>
      <c r="D9" s="246"/>
      <c r="E9" s="214"/>
      <c r="F9" s="342">
        <v>124</v>
      </c>
      <c r="G9" s="342"/>
      <c r="H9" s="342"/>
    </row>
    <row r="10" spans="2:20" ht="15.75" customHeight="1" outlineLevel="1">
      <c r="B10" s="161"/>
      <c r="C10" s="246" t="s">
        <v>21</v>
      </c>
      <c r="D10" s="246"/>
      <c r="E10" s="214"/>
      <c r="F10" s="342">
        <v>600</v>
      </c>
      <c r="G10" s="342"/>
      <c r="H10" s="342"/>
    </row>
    <row r="11" spans="2:20" ht="15.75" customHeight="1" outlineLevel="1">
      <c r="B11" s="161"/>
      <c r="C11" s="246" t="s">
        <v>22</v>
      </c>
      <c r="D11" s="246"/>
      <c r="E11" s="214"/>
      <c r="F11" s="342">
        <v>5</v>
      </c>
      <c r="G11" s="342"/>
      <c r="H11" s="342"/>
    </row>
    <row r="12" spans="2:20" ht="15.75" customHeight="1" outlineLevel="1">
      <c r="B12" s="161"/>
      <c r="C12" s="246" t="s">
        <v>23</v>
      </c>
      <c r="D12" s="246"/>
      <c r="E12" s="214"/>
      <c r="F12" s="342">
        <v>3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214"/>
      <c r="F13" s="342">
        <v>20</v>
      </c>
      <c r="G13" s="342"/>
      <c r="H13" s="342"/>
    </row>
    <row r="14" spans="2:20" ht="15.75" customHeight="1" outlineLevel="1">
      <c r="B14" s="161"/>
      <c r="C14" s="246" t="s">
        <v>24</v>
      </c>
      <c r="D14" s="246"/>
      <c r="E14" s="214"/>
      <c r="F14" s="342">
        <v>25</v>
      </c>
      <c r="G14" s="342"/>
      <c r="H14" s="342"/>
    </row>
    <row r="15" spans="2:20" ht="15.75" customHeight="1" outlineLevel="1">
      <c r="B15" s="161"/>
      <c r="C15" s="246" t="s">
        <v>25</v>
      </c>
      <c r="D15" s="246"/>
      <c r="E15" s="214"/>
      <c r="F15" s="342">
        <v>30</v>
      </c>
      <c r="G15" s="342"/>
      <c r="H15" s="342"/>
    </row>
    <row r="16" spans="2:20" ht="15.75" customHeight="1" outlineLevel="1">
      <c r="B16" s="161"/>
      <c r="C16" s="246" t="s">
        <v>26</v>
      </c>
      <c r="D16" s="246"/>
      <c r="E16" s="214"/>
      <c r="F16" s="342">
        <v>80</v>
      </c>
      <c r="G16" s="342"/>
      <c r="H16" s="342"/>
    </row>
    <row r="17" spans="2:18" ht="15.75" customHeight="1" outlineLevel="1">
      <c r="B17" s="161"/>
      <c r="C17" s="246" t="s">
        <v>27</v>
      </c>
      <c r="D17" s="246"/>
      <c r="E17" s="214"/>
      <c r="F17" s="342">
        <v>381</v>
      </c>
      <c r="G17" s="342"/>
      <c r="H17" s="342"/>
    </row>
    <row r="18" spans="2:18" ht="15.75" customHeight="1" outlineLevel="1">
      <c r="B18" s="161"/>
      <c r="C18" s="246" t="s">
        <v>28</v>
      </c>
      <c r="D18" s="246"/>
      <c r="E18" s="214"/>
      <c r="F18" s="342" t="s">
        <v>53</v>
      </c>
      <c r="G18" s="342"/>
      <c r="H18" s="342"/>
    </row>
    <row r="19" spans="2:18" ht="15.75" customHeight="1" outlineLevel="1">
      <c r="B19" s="161"/>
      <c r="C19" s="246" t="s">
        <v>30</v>
      </c>
      <c r="D19" s="246"/>
      <c r="E19" s="214"/>
      <c r="F19" s="342" t="s">
        <v>31</v>
      </c>
      <c r="G19" s="342"/>
      <c r="H19" s="342"/>
    </row>
    <row r="20" spans="2:18" ht="15.75" customHeight="1" outlineLevel="1">
      <c r="B20" s="161"/>
      <c r="C20" s="246" t="s">
        <v>37</v>
      </c>
      <c r="D20" s="246"/>
      <c r="E20" s="214"/>
      <c r="F20" s="342" t="s">
        <v>49</v>
      </c>
      <c r="G20" s="342"/>
      <c r="H20" s="342"/>
    </row>
    <row r="21" spans="2:18" ht="15.75" customHeight="1" outlineLevel="1">
      <c r="B21" s="161"/>
      <c r="C21" s="247" t="s">
        <v>156</v>
      </c>
      <c r="D21" s="247"/>
      <c r="E21" s="214"/>
      <c r="F21" s="342" t="s">
        <v>56</v>
      </c>
      <c r="G21" s="342"/>
      <c r="H21" s="342"/>
    </row>
    <row r="22" spans="2:18" ht="15.75" customHeight="1" outlineLevel="1">
      <c r="B22" s="161"/>
      <c r="C22" s="247" t="s">
        <v>157</v>
      </c>
      <c r="D22" s="247"/>
      <c r="E22" s="214"/>
      <c r="F22" s="342" t="s">
        <v>160</v>
      </c>
      <c r="G22" s="342"/>
      <c r="H22" s="342"/>
    </row>
    <row r="23" spans="2:18" ht="15.75" customHeight="1" outlineLevel="1">
      <c r="B23" s="161"/>
      <c r="C23" s="247" t="s">
        <v>159</v>
      </c>
      <c r="D23" s="247"/>
      <c r="E23" s="214"/>
      <c r="F23" s="342" t="s">
        <v>161</v>
      </c>
      <c r="G23" s="342"/>
      <c r="H23" s="342"/>
    </row>
    <row r="24" spans="2:18" ht="15.75" customHeight="1" outlineLevel="1">
      <c r="B24" s="161"/>
      <c r="C24" s="247" t="s">
        <v>35</v>
      </c>
      <c r="D24" s="247"/>
      <c r="E24" s="214"/>
      <c r="F24" s="342">
        <v>185</v>
      </c>
      <c r="G24" s="342"/>
      <c r="H24" s="342"/>
    </row>
    <row r="25" spans="2:18" ht="15.75" customHeight="1">
      <c r="B25" s="51"/>
      <c r="C25" s="54"/>
      <c r="D25" s="54"/>
      <c r="E25" s="216"/>
      <c r="F25" s="54"/>
      <c r="G25" s="54"/>
      <c r="H25" s="53"/>
    </row>
    <row r="26" spans="2:18" ht="15.75" customHeight="1" outlineLevel="1">
      <c r="B26" s="201" t="s">
        <v>39</v>
      </c>
      <c r="C26" s="202" t="s">
        <v>44</v>
      </c>
      <c r="D26" s="202"/>
      <c r="E26" s="204" t="s">
        <v>1</v>
      </c>
      <c r="F26" s="202" t="s">
        <v>1</v>
      </c>
      <c r="G26" s="202" t="s">
        <v>40</v>
      </c>
      <c r="H26" s="204" t="s">
        <v>41</v>
      </c>
    </row>
    <row r="27" spans="2:18" ht="15.75" customHeight="1" outlineLevel="1">
      <c r="B27" s="255">
        <v>1132</v>
      </c>
      <c r="C27" s="246" t="s">
        <v>131</v>
      </c>
      <c r="D27" s="246"/>
      <c r="E27" s="208">
        <v>4837</v>
      </c>
      <c r="F27" s="177">
        <f>E27*'Прайс-лист'!I3*(1-'Прайс-лист'!$E$3)</f>
        <v>3869.6000000000004</v>
      </c>
      <c r="G27" s="255"/>
      <c r="H27" s="178">
        <f>F27</f>
        <v>3869.6000000000004</v>
      </c>
    </row>
    <row r="28" spans="2:18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8" ht="322.5" customHeight="1" outlineLevel="2">
      <c r="B29" s="180"/>
      <c r="C29" s="346" t="s">
        <v>647</v>
      </c>
      <c r="D29" s="346"/>
      <c r="E29" s="346"/>
      <c r="F29" s="346"/>
      <c r="G29" s="346"/>
      <c r="H29" s="346"/>
    </row>
    <row r="30" spans="2:18" ht="15.75" customHeight="1" outlineLevel="1">
      <c r="C30" s="217" t="s">
        <v>365</v>
      </c>
      <c r="D30" s="12"/>
      <c r="E30" s="12"/>
      <c r="F30" s="12"/>
      <c r="G30" s="12"/>
      <c r="H30" s="12"/>
    </row>
    <row r="31" spans="2:18" ht="15.75" customHeight="1" outlineLevel="1">
      <c r="B31" s="255">
        <v>2475</v>
      </c>
      <c r="C31" s="254" t="s">
        <v>3</v>
      </c>
      <c r="D31" s="182" t="s">
        <v>277</v>
      </c>
      <c r="E31" s="177">
        <v>366</v>
      </c>
      <c r="F31" s="177">
        <f>E31*'Прайс-лист'!I3*(1-'Прайс-лист'!$E$3)</f>
        <v>292.8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  <c r="Q31" s="107" t="s">
        <v>277</v>
      </c>
      <c r="R31" s="107" t="s">
        <v>277</v>
      </c>
    </row>
    <row r="32" spans="2:18" ht="15.75" customHeight="1" outlineLevel="1">
      <c r="B32" s="212"/>
      <c r="C32" s="247" t="s">
        <v>454</v>
      </c>
      <c r="D32" s="195" t="s">
        <v>277</v>
      </c>
      <c r="E32" s="177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9" t="s">
        <v>368</v>
      </c>
      <c r="K32" s="111" t="s">
        <v>453</v>
      </c>
      <c r="L32" s="109" t="s">
        <v>331</v>
      </c>
      <c r="M32" s="109" t="s">
        <v>444</v>
      </c>
      <c r="N32" s="111" t="s">
        <v>445</v>
      </c>
      <c r="O32" s="128" t="s">
        <v>399</v>
      </c>
      <c r="P32" s="280" t="s">
        <v>401</v>
      </c>
      <c r="Q32" s="109" t="s">
        <v>334</v>
      </c>
      <c r="R32" s="111" t="s">
        <v>383</v>
      </c>
    </row>
    <row r="33" spans="1:18" ht="15.75" customHeight="1" outlineLevel="1">
      <c r="B33" s="255">
        <v>2121</v>
      </c>
      <c r="C33" s="247" t="s">
        <v>458</v>
      </c>
      <c r="D33" s="195" t="s">
        <v>277</v>
      </c>
      <c r="E33" s="177">
        <v>126</v>
      </c>
      <c r="F33" s="177">
        <f>E33*'Прайс-лист'!I3*(1-'Прайс-лист'!$E$3)</f>
        <v>100.80000000000001</v>
      </c>
      <c r="G33" s="179">
        <v>0</v>
      </c>
      <c r="H33" s="177">
        <f>F33*G33</f>
        <v>0</v>
      </c>
      <c r="J33" s="109" t="s">
        <v>367</v>
      </c>
      <c r="K33" s="107" t="s">
        <v>450</v>
      </c>
      <c r="L33" s="107" t="s">
        <v>333</v>
      </c>
      <c r="M33" s="109" t="s">
        <v>443</v>
      </c>
      <c r="N33" s="109" t="s">
        <v>446</v>
      </c>
      <c r="O33" s="128" t="s">
        <v>400</v>
      </c>
      <c r="P33" s="280" t="s">
        <v>402</v>
      </c>
      <c r="Q33" s="109" t="s">
        <v>335</v>
      </c>
      <c r="R33" s="107" t="s">
        <v>382</v>
      </c>
    </row>
    <row r="34" spans="1:18" ht="15.75" customHeight="1" outlineLevel="1">
      <c r="B34" s="255"/>
      <c r="C34" s="247" t="s">
        <v>465</v>
      </c>
      <c r="D34" s="195" t="s">
        <v>277</v>
      </c>
      <c r="E34" s="177">
        <v>1503</v>
      </c>
      <c r="F34" s="177">
        <f>E34*'Прайс-лист'!I3*(1-'Прайс-лист'!$E$3)</f>
        <v>1202.4000000000001</v>
      </c>
      <c r="G34" s="179">
        <v>0</v>
      </c>
      <c r="H34" s="178">
        <f>F34*G34</f>
        <v>0</v>
      </c>
      <c r="J34" s="109" t="s">
        <v>331</v>
      </c>
      <c r="K34" s="114" t="s">
        <v>451</v>
      </c>
      <c r="M34" s="111" t="s">
        <v>526</v>
      </c>
      <c r="N34" s="109" t="s">
        <v>447</v>
      </c>
      <c r="O34" s="123"/>
      <c r="P34" s="281" t="s">
        <v>613</v>
      </c>
      <c r="Q34" s="109" t="s">
        <v>336</v>
      </c>
      <c r="R34" s="110"/>
    </row>
    <row r="35" spans="1:18" ht="15.75" customHeight="1" outlineLevel="1">
      <c r="B35" s="255"/>
      <c r="C35" s="247" t="s">
        <v>464</v>
      </c>
      <c r="D35" s="195" t="s">
        <v>277</v>
      </c>
      <c r="E35" s="177">
        <v>2207</v>
      </c>
      <c r="F35" s="177">
        <f>E35*'Прайс-лист'!I3*(1-'Прайс-лист'!$E$3)</f>
        <v>1765.6000000000001</v>
      </c>
      <c r="G35" s="179">
        <v>0</v>
      </c>
      <c r="H35" s="178">
        <f>F35*G35</f>
        <v>0</v>
      </c>
      <c r="J35" s="111" t="s">
        <v>332</v>
      </c>
      <c r="K35" s="108" t="s">
        <v>456</v>
      </c>
      <c r="L35" s="114"/>
      <c r="N35" s="114"/>
      <c r="O35" s="109"/>
      <c r="P35" s="281" t="s">
        <v>614</v>
      </c>
      <c r="Q35" s="111" t="s">
        <v>435</v>
      </c>
      <c r="R35" s="109"/>
    </row>
    <row r="36" spans="1:18" ht="15.75" customHeight="1" outlineLevel="1">
      <c r="B36" s="255">
        <v>2004</v>
      </c>
      <c r="C36" s="247" t="s">
        <v>279</v>
      </c>
      <c r="D36" s="195" t="s">
        <v>277</v>
      </c>
      <c r="E36" s="177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J36" s="111" t="s">
        <v>333</v>
      </c>
      <c r="K36" s="133" t="s">
        <v>346</v>
      </c>
      <c r="L36" s="114"/>
      <c r="N36" s="114"/>
      <c r="O36" s="110"/>
      <c r="P36" s="280" t="s">
        <v>403</v>
      </c>
      <c r="Q36" s="280"/>
      <c r="R36" s="111"/>
    </row>
    <row r="37" spans="1:18" ht="15.75" customHeight="1" outlineLevel="1">
      <c r="B37" s="255">
        <v>3052</v>
      </c>
      <c r="C37" s="247" t="s">
        <v>278</v>
      </c>
      <c r="D37" s="195" t="s">
        <v>277</v>
      </c>
      <c r="E37" s="177">
        <v>97</v>
      </c>
      <c r="F37" s="177">
        <f>E37*'Прайс-лист'!I3*(1-'Прайс-лист'!$E$3)</f>
        <v>77.600000000000009</v>
      </c>
      <c r="G37" s="179">
        <v>0</v>
      </c>
      <c r="H37" s="178">
        <f t="shared" si="0"/>
        <v>0</v>
      </c>
      <c r="K37" s="133" t="s">
        <v>455</v>
      </c>
      <c r="L37" s="111"/>
      <c r="M37" s="111"/>
      <c r="N37" s="111"/>
      <c r="O37" s="110"/>
      <c r="P37" s="280" t="s">
        <v>404</v>
      </c>
      <c r="Q37" s="280"/>
      <c r="R37" s="111"/>
    </row>
    <row r="38" spans="1:18" ht="15.75" customHeight="1" outlineLevel="1">
      <c r="B38" s="310">
        <v>3510</v>
      </c>
      <c r="C38" s="307" t="s">
        <v>329</v>
      </c>
      <c r="D38" s="184" t="s">
        <v>277</v>
      </c>
      <c r="E38" s="177">
        <v>313</v>
      </c>
      <c r="F38" s="177">
        <f>E38*'Прайс-лист'!I3*(1-'Прайс-лист'!$E$3)</f>
        <v>250.4</v>
      </c>
      <c r="G38" s="179">
        <v>0</v>
      </c>
      <c r="H38" s="178">
        <f t="shared" ref="H38" si="1">F38*G38</f>
        <v>0</v>
      </c>
      <c r="J38" s="111"/>
      <c r="K38" s="133"/>
      <c r="L38" s="111"/>
      <c r="M38" s="111"/>
      <c r="N38" s="111"/>
      <c r="O38" s="110"/>
      <c r="P38" s="280" t="s">
        <v>405</v>
      </c>
      <c r="Q38" s="280"/>
      <c r="R38" s="111"/>
    </row>
    <row r="39" spans="1:18" ht="15.75" customHeight="1" outlineLevel="1">
      <c r="B39" s="250" t="s">
        <v>378</v>
      </c>
      <c r="C39" s="252" t="s">
        <v>381</v>
      </c>
      <c r="D39" s="195" t="s">
        <v>277</v>
      </c>
      <c r="E39" s="177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P39" s="281" t="s">
        <v>615</v>
      </c>
      <c r="Q39" s="281"/>
    </row>
    <row r="40" spans="1:18" ht="15.75" customHeight="1" outlineLevel="1">
      <c r="C40" s="218" t="s">
        <v>4</v>
      </c>
      <c r="D40" s="193"/>
      <c r="E40" s="193"/>
      <c r="F40" s="193"/>
      <c r="G40" s="193"/>
      <c r="H40" s="193"/>
      <c r="P40" s="280" t="s">
        <v>406</v>
      </c>
      <c r="Q40" s="280"/>
    </row>
    <row r="41" spans="1:18" ht="15.75" customHeight="1" outlineLevel="1">
      <c r="A41" s="156"/>
      <c r="B41" s="255">
        <v>4144</v>
      </c>
      <c r="C41" s="349" t="s">
        <v>409</v>
      </c>
      <c r="D41" s="349"/>
      <c r="E41" s="177">
        <v>23</v>
      </c>
      <c r="F41" s="177">
        <f>E41*'Прайс-лист'!I3*(1-'Прайс-лист'!$E$3)</f>
        <v>18.400000000000002</v>
      </c>
      <c r="G41" s="179">
        <v>0</v>
      </c>
      <c r="H41" s="178">
        <f t="shared" ref="H41:H54" si="2">F41*G41</f>
        <v>0</v>
      </c>
      <c r="P41" s="280" t="s">
        <v>407</v>
      </c>
      <c r="Q41" s="280"/>
    </row>
    <row r="42" spans="1:18" ht="15.75" customHeight="1" outlineLevel="1">
      <c r="A42" s="156"/>
      <c r="B42" s="248">
        <v>2414</v>
      </c>
      <c r="C42" s="353" t="s">
        <v>312</v>
      </c>
      <c r="D42" s="353"/>
      <c r="E42" s="177">
        <v>231</v>
      </c>
      <c r="F42" s="177">
        <f>E42*'Прайс-лист'!I3*(1-'Прайс-лист'!$E$3)</f>
        <v>184.8</v>
      </c>
      <c r="G42" s="179">
        <v>0</v>
      </c>
      <c r="H42" s="178">
        <f t="shared" si="2"/>
        <v>0</v>
      </c>
    </row>
    <row r="43" spans="1:18" ht="15.75" customHeight="1" outlineLevel="1">
      <c r="A43" s="156"/>
      <c r="B43" s="248">
        <v>2508</v>
      </c>
      <c r="C43" s="353" t="s">
        <v>536</v>
      </c>
      <c r="D43" s="353"/>
      <c r="E43" s="177">
        <v>626</v>
      </c>
      <c r="F43" s="177">
        <f>E43*'Прайс-лист'!I3*(1-'Прайс-лист'!$E$3)</f>
        <v>500.8</v>
      </c>
      <c r="G43" s="179">
        <v>0</v>
      </c>
      <c r="H43" s="178">
        <f t="shared" si="2"/>
        <v>0</v>
      </c>
    </row>
    <row r="44" spans="1:18" ht="15.75" customHeight="1" outlineLevel="1">
      <c r="A44" s="156"/>
      <c r="B44" s="248">
        <v>2702</v>
      </c>
      <c r="C44" s="353" t="s">
        <v>76</v>
      </c>
      <c r="D44" s="353"/>
      <c r="E44" s="177">
        <v>590</v>
      </c>
      <c r="F44" s="177">
        <f>E44*'Прайс-лист'!I3*(1-'Прайс-лист'!$E$3)</f>
        <v>472</v>
      </c>
      <c r="G44" s="179">
        <v>0</v>
      </c>
      <c r="H44" s="178">
        <f t="shared" si="2"/>
        <v>0</v>
      </c>
    </row>
    <row r="45" spans="1:18" ht="15.75" customHeight="1" outlineLevel="1">
      <c r="A45" s="156"/>
      <c r="B45" s="245">
        <v>2704</v>
      </c>
      <c r="C45" s="353" t="s">
        <v>439</v>
      </c>
      <c r="D45" s="353"/>
      <c r="E45" s="177">
        <v>528</v>
      </c>
      <c r="F45" s="177">
        <f>E45*'Прайс-лист'!I3*(1-'Прайс-лист'!$E$3)</f>
        <v>422.40000000000003</v>
      </c>
      <c r="G45" s="179">
        <v>0</v>
      </c>
      <c r="H45" s="178">
        <f t="shared" si="2"/>
        <v>0</v>
      </c>
    </row>
    <row r="46" spans="1:18" ht="15.75" customHeight="1" outlineLevel="1">
      <c r="A46" s="156"/>
      <c r="B46" s="248">
        <v>2421</v>
      </c>
      <c r="C46" s="353" t="s">
        <v>47</v>
      </c>
      <c r="D46" s="353"/>
      <c r="E46" s="177">
        <v>468</v>
      </c>
      <c r="F46" s="177">
        <f>E46*'Прайс-лист'!I3*(1-'Прайс-лист'!$E$3)</f>
        <v>374.40000000000003</v>
      </c>
      <c r="G46" s="179">
        <v>0</v>
      </c>
      <c r="H46" s="178">
        <f t="shared" si="2"/>
        <v>0</v>
      </c>
    </row>
    <row r="47" spans="1:18" ht="15.75" customHeight="1" outlineLevel="1">
      <c r="A47" s="156"/>
      <c r="B47" s="248">
        <v>2909</v>
      </c>
      <c r="C47" s="353" t="s">
        <v>6</v>
      </c>
      <c r="D47" s="353"/>
      <c r="E47" s="177">
        <v>124</v>
      </c>
      <c r="F47" s="177">
        <f>E47*'Прайс-лист'!I3*(1-'Прайс-лист'!$E$3)</f>
        <v>99.2</v>
      </c>
      <c r="G47" s="179">
        <v>0</v>
      </c>
      <c r="H47" s="178">
        <f t="shared" si="2"/>
        <v>0</v>
      </c>
    </row>
    <row r="48" spans="1:18" ht="15.75" customHeight="1" outlineLevel="1">
      <c r="A48" s="156"/>
      <c r="B48" s="248">
        <v>2910</v>
      </c>
      <c r="C48" s="353" t="s">
        <v>67</v>
      </c>
      <c r="D48" s="353"/>
      <c r="E48" s="177">
        <v>154</v>
      </c>
      <c r="F48" s="177">
        <f>E48*'Прайс-лист'!I3*(1-'Прайс-лист'!$E$3)</f>
        <v>123.2</v>
      </c>
      <c r="G48" s="179">
        <v>0</v>
      </c>
      <c r="H48" s="178">
        <f t="shared" si="2"/>
        <v>0</v>
      </c>
    </row>
    <row r="49" spans="1:8" ht="15.75" customHeight="1" outlineLevel="1">
      <c r="A49" s="156"/>
      <c r="B49" s="255">
        <v>2872</v>
      </c>
      <c r="C49" s="353" t="s">
        <v>8</v>
      </c>
      <c r="D49" s="353"/>
      <c r="E49" s="177">
        <v>292</v>
      </c>
      <c r="F49" s="177">
        <f>E49*'Прайс-лист'!I3*(1-'Прайс-лист'!$E$3)</f>
        <v>233.60000000000002</v>
      </c>
      <c r="G49" s="179">
        <v>0</v>
      </c>
      <c r="H49" s="178">
        <f t="shared" si="2"/>
        <v>0</v>
      </c>
    </row>
    <row r="50" spans="1:8" ht="15.75" customHeight="1" outlineLevel="1">
      <c r="A50" s="156"/>
      <c r="B50" s="255">
        <v>287201</v>
      </c>
      <c r="C50" s="353" t="s">
        <v>280</v>
      </c>
      <c r="D50" s="353"/>
      <c r="E50" s="177">
        <v>292</v>
      </c>
      <c r="F50" s="177">
        <f>E50*'Прайс-лист'!I3*(1-'Прайс-лист'!$E$3)</f>
        <v>233.60000000000002</v>
      </c>
      <c r="G50" s="179">
        <v>0</v>
      </c>
      <c r="H50" s="178">
        <f t="shared" si="2"/>
        <v>0</v>
      </c>
    </row>
    <row r="51" spans="1:8" ht="15.75" customHeight="1" outlineLevel="1">
      <c r="A51" s="156"/>
      <c r="B51" s="255">
        <v>2873</v>
      </c>
      <c r="C51" s="353" t="s">
        <v>84</v>
      </c>
      <c r="D51" s="353"/>
      <c r="E51" s="177">
        <v>86</v>
      </c>
      <c r="F51" s="177">
        <f>E51*'Прайс-лист'!I3*(1-'Прайс-лист'!$E$3)</f>
        <v>68.8</v>
      </c>
      <c r="G51" s="179">
        <v>0</v>
      </c>
      <c r="H51" s="178">
        <f t="shared" si="2"/>
        <v>0</v>
      </c>
    </row>
    <row r="52" spans="1:8" ht="15.75" customHeight="1" outlineLevel="1">
      <c r="A52" s="156"/>
      <c r="B52" s="255">
        <v>2874</v>
      </c>
      <c r="C52" s="353" t="s">
        <v>85</v>
      </c>
      <c r="D52" s="353"/>
      <c r="E52" s="177">
        <v>82</v>
      </c>
      <c r="F52" s="177">
        <f>E52*'Прайс-лист'!I3*(1-'Прайс-лист'!$E$3)</f>
        <v>65.600000000000009</v>
      </c>
      <c r="G52" s="179">
        <v>0</v>
      </c>
      <c r="H52" s="178">
        <f t="shared" si="2"/>
        <v>0</v>
      </c>
    </row>
    <row r="53" spans="1:8" ht="15.75" customHeight="1" outlineLevel="1">
      <c r="A53" s="156"/>
      <c r="B53" s="255">
        <v>2391</v>
      </c>
      <c r="C53" s="353" t="s">
        <v>528</v>
      </c>
      <c r="D53" s="353"/>
      <c r="E53" s="215">
        <v>530</v>
      </c>
      <c r="F53" s="177">
        <f>E53*'Прайс-лист'!I3*(1-'Прайс-лист'!$E$3)</f>
        <v>424</v>
      </c>
      <c r="G53" s="179">
        <v>0</v>
      </c>
      <c r="H53" s="178">
        <f t="shared" si="2"/>
        <v>0</v>
      </c>
    </row>
    <row r="54" spans="1:8" ht="15.75" customHeight="1" outlineLevel="1">
      <c r="A54" s="156"/>
      <c r="B54" s="255">
        <v>2396</v>
      </c>
      <c r="C54" s="353" t="s">
        <v>531</v>
      </c>
      <c r="D54" s="353"/>
      <c r="E54" s="215">
        <v>710</v>
      </c>
      <c r="F54" s="177">
        <f>E54*'Прайс-лист'!I3*(1-'Прайс-лист'!$E$3)</f>
        <v>568</v>
      </c>
      <c r="G54" s="179">
        <v>0</v>
      </c>
      <c r="H54" s="178">
        <f t="shared" si="2"/>
        <v>0</v>
      </c>
    </row>
    <row r="55" spans="1:8" ht="18">
      <c r="B55" s="3"/>
      <c r="C55" s="256"/>
      <c r="D55" s="256"/>
      <c r="E55" s="61"/>
      <c r="F55" s="380" t="s">
        <v>9</v>
      </c>
      <c r="G55" s="350">
        <f>SUM(H27:H54)</f>
        <v>3869.6000000000004</v>
      </c>
      <c r="H55" s="350"/>
    </row>
  </sheetData>
  <sortState ref="A39:J52">
    <sortCondition ref="A39"/>
  </sortState>
  <mergeCells count="41">
    <mergeCell ref="C51:D51"/>
    <mergeCell ref="C52:D52"/>
    <mergeCell ref="C53:D53"/>
    <mergeCell ref="C54:D54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F24:H24"/>
    <mergeCell ref="F17:H17"/>
    <mergeCell ref="F18:H18"/>
    <mergeCell ref="F19:H19"/>
    <mergeCell ref="F20:H20"/>
    <mergeCell ref="F21:H21"/>
    <mergeCell ref="F14:H14"/>
    <mergeCell ref="F15:H15"/>
    <mergeCell ref="F16:H16"/>
    <mergeCell ref="F22:H22"/>
    <mergeCell ref="F23:H23"/>
    <mergeCell ref="C13:D13"/>
    <mergeCell ref="G55:H55"/>
    <mergeCell ref="F13:H13"/>
    <mergeCell ref="S2:T2"/>
    <mergeCell ref="B2:H2"/>
    <mergeCell ref="B3:H3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3" customWidth="1"/>
    <col min="5" max="5" width="10.7109375" style="91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2" width="19.5703125" style="152" hidden="1" customWidth="1" outlineLevel="1"/>
    <col min="13" max="13" width="21.28515625" style="152" hidden="1" customWidth="1" outlineLevel="1"/>
    <col min="14" max="15" width="29" style="59" hidden="1" customWidth="1" outlineLevel="1"/>
    <col min="16" max="16" width="19.5703125" style="59" hidden="1" customWidth="1" outlineLevel="1"/>
    <col min="17" max="17" width="9.140625" style="152" collapsed="1"/>
    <col min="18" max="16384" width="9.140625" style="152"/>
  </cols>
  <sheetData>
    <row r="2" spans="2:18" ht="15.75" customHeight="1">
      <c r="B2" s="344" t="s">
        <v>281</v>
      </c>
      <c r="C2" s="344"/>
      <c r="D2" s="344"/>
      <c r="E2" s="344"/>
      <c r="F2" s="344"/>
      <c r="G2" s="344"/>
      <c r="H2" s="344"/>
      <c r="Q2" s="343" t="s">
        <v>411</v>
      </c>
      <c r="R2" s="343"/>
    </row>
    <row r="3" spans="2:18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8" ht="15.75" customHeight="1" outlineLevel="1">
      <c r="B4" s="161"/>
      <c r="C4" s="351" t="s">
        <v>16</v>
      </c>
      <c r="D4" s="351"/>
      <c r="E4" s="219"/>
      <c r="F4" s="342">
        <v>330</v>
      </c>
      <c r="G4" s="342"/>
      <c r="H4" s="342"/>
    </row>
    <row r="5" spans="2:18" ht="15.75" customHeight="1" outlineLevel="1">
      <c r="B5" s="161"/>
      <c r="C5" s="351" t="s">
        <v>17</v>
      </c>
      <c r="D5" s="351"/>
      <c r="E5" s="219"/>
      <c r="F5" s="342">
        <v>218</v>
      </c>
      <c r="G5" s="342"/>
      <c r="H5" s="342"/>
    </row>
    <row r="6" spans="2:18" ht="15.75" customHeight="1" outlineLevel="1">
      <c r="B6" s="161"/>
      <c r="C6" s="351" t="s">
        <v>18</v>
      </c>
      <c r="D6" s="351"/>
      <c r="E6" s="219"/>
      <c r="F6" s="342">
        <v>169</v>
      </c>
      <c r="G6" s="342"/>
      <c r="H6" s="342"/>
    </row>
    <row r="7" spans="2:18" ht="15.75" customHeight="1" outlineLevel="1">
      <c r="B7" s="161"/>
      <c r="C7" s="351" t="s">
        <v>19</v>
      </c>
      <c r="D7" s="351"/>
      <c r="E7" s="219"/>
      <c r="F7" s="342">
        <v>78</v>
      </c>
      <c r="G7" s="342"/>
      <c r="H7" s="342"/>
    </row>
    <row r="8" spans="2:18" ht="15.75" customHeight="1" outlineLevel="1">
      <c r="B8" s="161"/>
      <c r="C8" s="351" t="s">
        <v>20</v>
      </c>
      <c r="D8" s="351"/>
      <c r="E8" s="219"/>
      <c r="F8" s="342">
        <v>43</v>
      </c>
      <c r="G8" s="342"/>
      <c r="H8" s="342"/>
    </row>
    <row r="9" spans="2:18" ht="15.75" customHeight="1" outlineLevel="1">
      <c r="B9" s="161"/>
      <c r="C9" s="351" t="s">
        <v>36</v>
      </c>
      <c r="D9" s="351"/>
      <c r="E9" s="219"/>
      <c r="F9" s="342">
        <v>84.9</v>
      </c>
      <c r="G9" s="342"/>
      <c r="H9" s="342"/>
    </row>
    <row r="10" spans="2:18" ht="15.75" customHeight="1" outlineLevel="1">
      <c r="B10" s="161"/>
      <c r="C10" s="351" t="s">
        <v>21</v>
      </c>
      <c r="D10" s="351"/>
      <c r="E10" s="219"/>
      <c r="F10" s="342">
        <v>580</v>
      </c>
      <c r="G10" s="342"/>
      <c r="H10" s="342"/>
    </row>
    <row r="11" spans="2:18" ht="15.75" customHeight="1" outlineLevel="1">
      <c r="B11" s="161"/>
      <c r="C11" s="351" t="s">
        <v>22</v>
      </c>
      <c r="D11" s="351"/>
      <c r="E11" s="219"/>
      <c r="F11" s="342">
        <v>4</v>
      </c>
      <c r="G11" s="342"/>
      <c r="H11" s="342"/>
    </row>
    <row r="12" spans="2:18" ht="15.75" customHeight="1" outlineLevel="1">
      <c r="B12" s="161"/>
      <c r="C12" s="351" t="s">
        <v>23</v>
      </c>
      <c r="D12" s="351"/>
      <c r="E12" s="219"/>
      <c r="F12" s="342">
        <v>3</v>
      </c>
      <c r="G12" s="342"/>
      <c r="H12" s="342"/>
    </row>
    <row r="13" spans="2:18" ht="15.75" customHeight="1" outlineLevel="1">
      <c r="B13" s="161"/>
      <c r="C13" s="351" t="s">
        <v>172</v>
      </c>
      <c r="D13" s="351"/>
      <c r="E13" s="219"/>
      <c r="F13" s="342">
        <v>15</v>
      </c>
      <c r="G13" s="342"/>
      <c r="H13" s="342"/>
    </row>
    <row r="14" spans="2:18" ht="15.75" customHeight="1" outlineLevel="1">
      <c r="B14" s="161"/>
      <c r="C14" s="351" t="s">
        <v>24</v>
      </c>
      <c r="D14" s="351"/>
      <c r="E14" s="219"/>
      <c r="F14" s="342">
        <v>20</v>
      </c>
      <c r="G14" s="342"/>
      <c r="H14" s="342"/>
    </row>
    <row r="15" spans="2:18" ht="15.75" customHeight="1" outlineLevel="1">
      <c r="B15" s="161"/>
      <c r="C15" s="351" t="s">
        <v>25</v>
      </c>
      <c r="D15" s="351"/>
      <c r="E15" s="219"/>
      <c r="F15" s="342">
        <v>25</v>
      </c>
      <c r="G15" s="342"/>
      <c r="H15" s="342"/>
    </row>
    <row r="16" spans="2:18" ht="15.75" customHeight="1" outlineLevel="1">
      <c r="B16" s="161"/>
      <c r="C16" s="351" t="s">
        <v>26</v>
      </c>
      <c r="D16" s="351"/>
      <c r="E16" s="219"/>
      <c r="F16" s="342">
        <v>60</v>
      </c>
      <c r="G16" s="342"/>
      <c r="H16" s="342"/>
    </row>
    <row r="17" spans="2:16" ht="15.75" customHeight="1" outlineLevel="1">
      <c r="B17" s="161"/>
      <c r="C17" s="351" t="s">
        <v>27</v>
      </c>
      <c r="D17" s="351"/>
      <c r="E17" s="219"/>
      <c r="F17" s="342">
        <v>381</v>
      </c>
      <c r="G17" s="342"/>
      <c r="H17" s="342"/>
    </row>
    <row r="18" spans="2:16" ht="15.75" customHeight="1" outlineLevel="1">
      <c r="B18" s="161"/>
      <c r="C18" s="351" t="s">
        <v>28</v>
      </c>
      <c r="D18" s="351"/>
      <c r="E18" s="219"/>
      <c r="F18" s="342" t="s">
        <v>48</v>
      </c>
      <c r="G18" s="342"/>
      <c r="H18" s="342"/>
    </row>
    <row r="19" spans="2:16" ht="15.75" customHeight="1" outlineLevel="1">
      <c r="B19" s="161"/>
      <c r="C19" s="351" t="s">
        <v>30</v>
      </c>
      <c r="D19" s="351"/>
      <c r="E19" s="219"/>
      <c r="F19" s="342" t="s">
        <v>31</v>
      </c>
      <c r="G19" s="342"/>
      <c r="H19" s="342"/>
    </row>
    <row r="20" spans="2:16" ht="15.75" customHeight="1" outlineLevel="1">
      <c r="B20" s="161"/>
      <c r="C20" s="351" t="s">
        <v>37</v>
      </c>
      <c r="D20" s="351"/>
      <c r="E20" s="219"/>
      <c r="F20" s="342" t="s">
        <v>49</v>
      </c>
      <c r="G20" s="342"/>
      <c r="H20" s="342"/>
    </row>
    <row r="21" spans="2:16" ht="15.75" customHeight="1" outlineLevel="1">
      <c r="B21" s="161"/>
      <c r="C21" s="353" t="s">
        <v>156</v>
      </c>
      <c r="D21" s="353"/>
      <c r="E21" s="219"/>
      <c r="F21" s="342" t="s">
        <v>55</v>
      </c>
      <c r="G21" s="342"/>
      <c r="H21" s="342"/>
    </row>
    <row r="22" spans="2:16" ht="15.75" customHeight="1" outlineLevel="1">
      <c r="B22" s="161"/>
      <c r="C22" s="353" t="s">
        <v>157</v>
      </c>
      <c r="D22" s="353"/>
      <c r="E22" s="219"/>
      <c r="F22" s="342" t="s">
        <v>283</v>
      </c>
      <c r="G22" s="342"/>
      <c r="H22" s="342"/>
    </row>
    <row r="23" spans="2:16" ht="15.75" customHeight="1" outlineLevel="1">
      <c r="B23" s="161"/>
      <c r="C23" s="353" t="s">
        <v>159</v>
      </c>
      <c r="D23" s="353"/>
      <c r="E23" s="219"/>
      <c r="F23" s="342" t="s">
        <v>284</v>
      </c>
      <c r="G23" s="342"/>
      <c r="H23" s="342"/>
    </row>
    <row r="24" spans="2:16" ht="15.75" customHeight="1" outlineLevel="1">
      <c r="B24" s="161"/>
      <c r="C24" s="353" t="s">
        <v>35</v>
      </c>
      <c r="D24" s="353"/>
      <c r="E24" s="219"/>
      <c r="F24" s="342">
        <v>126.4</v>
      </c>
      <c r="G24" s="342"/>
      <c r="H24" s="342"/>
    </row>
    <row r="25" spans="2:16" ht="15.75" customHeight="1">
      <c r="B25" s="51"/>
      <c r="C25" s="54"/>
      <c r="D25" s="53"/>
      <c r="E25" s="222"/>
      <c r="F25" s="54"/>
      <c r="G25" s="54"/>
      <c r="H25" s="53"/>
    </row>
    <row r="26" spans="2:16" ht="15.75" customHeight="1" outlineLevel="1">
      <c r="B26" s="201" t="s">
        <v>39</v>
      </c>
      <c r="C26" s="202" t="s">
        <v>44</v>
      </c>
      <c r="D26" s="204"/>
      <c r="E26" s="223"/>
      <c r="F26" s="202" t="s">
        <v>1</v>
      </c>
      <c r="G26" s="202" t="s">
        <v>40</v>
      </c>
      <c r="H26" s="204" t="s">
        <v>41</v>
      </c>
    </row>
    <row r="27" spans="2:16" ht="15.75" customHeight="1" outlineLevel="1">
      <c r="B27" s="255">
        <v>1032</v>
      </c>
      <c r="C27" s="246" t="s">
        <v>131</v>
      </c>
      <c r="D27" s="246"/>
      <c r="E27" s="183">
        <v>3456</v>
      </c>
      <c r="F27" s="177">
        <f>E27*'Прайс-лист'!I3*(1-'Прайс-лист'!$E$3)</f>
        <v>2764.8</v>
      </c>
      <c r="G27" s="255"/>
      <c r="H27" s="178">
        <f>F27</f>
        <v>2764.8</v>
      </c>
    </row>
    <row r="28" spans="2:16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6" ht="304.5" customHeight="1" outlineLevel="2">
      <c r="B29" s="180"/>
      <c r="C29" s="346" t="s">
        <v>648</v>
      </c>
      <c r="D29" s="346"/>
      <c r="E29" s="346"/>
      <c r="F29" s="346"/>
      <c r="G29" s="346"/>
      <c r="H29" s="346"/>
    </row>
    <row r="30" spans="2:16" ht="15.75" customHeight="1" outlineLevel="1">
      <c r="C30" s="217" t="s">
        <v>365</v>
      </c>
      <c r="D30" s="12"/>
      <c r="E30" s="12"/>
      <c r="F30" s="12"/>
      <c r="G30" s="12"/>
      <c r="H30" s="12"/>
    </row>
    <row r="31" spans="2:16" ht="15.75" customHeight="1" outlineLevel="1">
      <c r="B31" s="255">
        <v>2472</v>
      </c>
      <c r="C31" s="254" t="s">
        <v>3</v>
      </c>
      <c r="D31" s="182" t="s">
        <v>277</v>
      </c>
      <c r="E31" s="220">
        <v>143</v>
      </c>
      <c r="F31" s="177">
        <f>E31*'Прайс-лист'!I3*(1-'Прайс-лист'!$E$3)</f>
        <v>114.4</v>
      </c>
      <c r="G31" s="179">
        <v>0</v>
      </c>
      <c r="H31" s="178">
        <f t="shared" ref="H31:H37" si="0"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</row>
    <row r="32" spans="2:16" ht="15.75" customHeight="1" outlineLevel="1">
      <c r="B32" s="212"/>
      <c r="C32" s="247" t="s">
        <v>454</v>
      </c>
      <c r="D32" s="195" t="s">
        <v>277</v>
      </c>
      <c r="E32" s="220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si="0"/>
        <v>0</v>
      </c>
      <c r="J32" s="109" t="s">
        <v>459</v>
      </c>
      <c r="K32" s="111" t="s">
        <v>453</v>
      </c>
      <c r="L32" s="109" t="s">
        <v>443</v>
      </c>
      <c r="M32" s="128" t="s">
        <v>399</v>
      </c>
      <c r="N32" s="280" t="s">
        <v>401</v>
      </c>
      <c r="O32" s="109" t="s">
        <v>334</v>
      </c>
      <c r="P32" s="111" t="s">
        <v>383</v>
      </c>
    </row>
    <row r="33" spans="1:16" ht="15.75" customHeight="1" outlineLevel="1">
      <c r="B33" s="255"/>
      <c r="C33" s="247" t="s">
        <v>466</v>
      </c>
      <c r="D33" s="195" t="s">
        <v>277</v>
      </c>
      <c r="E33" s="220">
        <v>1189</v>
      </c>
      <c r="F33" s="177">
        <f>E33*'Прайс-лист'!I3*(1-'Прайс-лист'!$E$3)</f>
        <v>951.2</v>
      </c>
      <c r="G33" s="179">
        <v>0</v>
      </c>
      <c r="H33" s="178">
        <f t="shared" si="0"/>
        <v>0</v>
      </c>
      <c r="J33" s="109" t="s">
        <v>367</v>
      </c>
      <c r="K33" s="107" t="s">
        <v>450</v>
      </c>
      <c r="L33" s="111" t="s">
        <v>526</v>
      </c>
      <c r="M33" s="128" t="s">
        <v>400</v>
      </c>
      <c r="N33" s="280" t="s">
        <v>402</v>
      </c>
      <c r="O33" s="109" t="s">
        <v>335</v>
      </c>
      <c r="P33" s="107" t="s">
        <v>382</v>
      </c>
    </row>
    <row r="34" spans="1:16" ht="15.75" customHeight="1" outlineLevel="1">
      <c r="B34" s="255">
        <v>2004</v>
      </c>
      <c r="C34" s="247" t="s">
        <v>279</v>
      </c>
      <c r="D34" s="195" t="s">
        <v>277</v>
      </c>
      <c r="E34" s="220">
        <v>0</v>
      </c>
      <c r="F34" s="177">
        <f>E34*'Прайс-лист'!I3*(1-'Прайс-лист'!$E$3)</f>
        <v>0</v>
      </c>
      <c r="G34" s="179">
        <v>0</v>
      </c>
      <c r="H34" s="178">
        <f t="shared" si="0"/>
        <v>0</v>
      </c>
      <c r="J34" s="109" t="s">
        <v>457</v>
      </c>
      <c r="K34" s="114" t="s">
        <v>451</v>
      </c>
      <c r="M34" s="123"/>
      <c r="N34" s="281" t="s">
        <v>613</v>
      </c>
      <c r="O34" s="109" t="s">
        <v>336</v>
      </c>
      <c r="P34" s="110"/>
    </row>
    <row r="35" spans="1:16" ht="15.75" customHeight="1" outlineLevel="1">
      <c r="A35" s="156"/>
      <c r="B35" s="255">
        <v>3076</v>
      </c>
      <c r="C35" s="247" t="s">
        <v>278</v>
      </c>
      <c r="D35" s="195" t="s">
        <v>277</v>
      </c>
      <c r="E35" s="220">
        <v>48</v>
      </c>
      <c r="F35" s="177">
        <f>E35*'Прайс-лист'!I3*(1-'Прайс-лист'!$E$3)</f>
        <v>38.400000000000006</v>
      </c>
      <c r="G35" s="179">
        <v>0</v>
      </c>
      <c r="H35" s="178">
        <f t="shared" si="0"/>
        <v>0</v>
      </c>
      <c r="J35" s="111" t="s">
        <v>460</v>
      </c>
      <c r="K35" s="108" t="s">
        <v>456</v>
      </c>
      <c r="L35" s="114"/>
      <c r="M35" s="109"/>
      <c r="N35" s="281" t="s">
        <v>614</v>
      </c>
      <c r="O35" s="111" t="s">
        <v>435</v>
      </c>
      <c r="P35" s="109"/>
    </row>
    <row r="36" spans="1:16" ht="15.75" customHeight="1" outlineLevel="1">
      <c r="A36" s="156"/>
      <c r="B36" s="310">
        <v>3509</v>
      </c>
      <c r="C36" s="307" t="s">
        <v>329</v>
      </c>
      <c r="D36" s="184" t="s">
        <v>277</v>
      </c>
      <c r="E36" s="220">
        <v>305</v>
      </c>
      <c r="F36" s="177">
        <f>E36*'Прайс-лист'!I3*(1-'Прайс-лист'!$E$3)</f>
        <v>244</v>
      </c>
      <c r="G36" s="179">
        <v>0</v>
      </c>
      <c r="H36" s="178">
        <f t="shared" ref="H36" si="1">F36*G36</f>
        <v>0</v>
      </c>
      <c r="J36" s="111" t="s">
        <v>333</v>
      </c>
      <c r="K36" s="108"/>
      <c r="L36" s="114"/>
      <c r="M36" s="109"/>
      <c r="N36" s="280" t="s">
        <v>403</v>
      </c>
      <c r="O36" s="281"/>
      <c r="P36" s="109"/>
    </row>
    <row r="37" spans="1:16" ht="15.75" customHeight="1" outlineLevel="1">
      <c r="A37" s="156"/>
      <c r="B37" s="250" t="s">
        <v>378</v>
      </c>
      <c r="C37" s="252" t="s">
        <v>381</v>
      </c>
      <c r="D37" s="195" t="s">
        <v>277</v>
      </c>
      <c r="E37" s="220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K37" s="133"/>
      <c r="L37" s="114"/>
      <c r="M37" s="110"/>
      <c r="N37" s="280" t="s">
        <v>404</v>
      </c>
      <c r="O37" s="280"/>
      <c r="P37" s="111"/>
    </row>
    <row r="38" spans="1:16" ht="15.75" customHeight="1" outlineLevel="1">
      <c r="A38" s="156"/>
      <c r="C38" s="218" t="s">
        <v>4</v>
      </c>
      <c r="D38" s="193"/>
      <c r="E38" s="193"/>
      <c r="F38" s="193"/>
      <c r="G38" s="193"/>
      <c r="H38" s="193"/>
      <c r="J38" s="111"/>
      <c r="K38" s="133"/>
      <c r="L38" s="111"/>
      <c r="M38" s="110"/>
      <c r="N38" s="280" t="s">
        <v>405</v>
      </c>
      <c r="O38" s="280"/>
      <c r="P38" s="111"/>
    </row>
    <row r="39" spans="1:16" ht="15.75" customHeight="1" outlineLevel="1">
      <c r="A39" s="156"/>
      <c r="B39" s="255">
        <v>4144</v>
      </c>
      <c r="C39" s="349" t="s">
        <v>409</v>
      </c>
      <c r="D39" s="349"/>
      <c r="E39" s="210">
        <v>23</v>
      </c>
      <c r="F39" s="177">
        <f>E39*'Прайс-лист'!I3*(1-'Прайс-лист'!$E$3)</f>
        <v>18.400000000000002</v>
      </c>
      <c r="G39" s="179">
        <v>0</v>
      </c>
      <c r="H39" s="178">
        <f t="shared" ref="H39:H49" si="2">F39*G39</f>
        <v>0</v>
      </c>
      <c r="N39" s="281" t="s">
        <v>615</v>
      </c>
      <c r="O39" s="280"/>
      <c r="P39" s="114"/>
    </row>
    <row r="40" spans="1:16" ht="15.75" customHeight="1" outlineLevel="1">
      <c r="A40" s="156"/>
      <c r="B40" s="255">
        <v>2401</v>
      </c>
      <c r="C40" s="353" t="s">
        <v>46</v>
      </c>
      <c r="D40" s="353"/>
      <c r="E40" s="221">
        <v>141</v>
      </c>
      <c r="F40" s="177">
        <f>E40*'Прайс-лист'!I3*(1-'Прайс-лист'!$E$3)</f>
        <v>112.80000000000001</v>
      </c>
      <c r="G40" s="179">
        <v>0</v>
      </c>
      <c r="H40" s="178">
        <f t="shared" si="2"/>
        <v>0</v>
      </c>
      <c r="N40" s="280" t="s">
        <v>406</v>
      </c>
      <c r="O40" s="281"/>
      <c r="P40" s="152"/>
    </row>
    <row r="41" spans="1:16" ht="15.75" customHeight="1" outlineLevel="1">
      <c r="A41" s="156"/>
      <c r="B41" s="255">
        <v>2420</v>
      </c>
      <c r="C41" s="353" t="s">
        <v>47</v>
      </c>
      <c r="D41" s="353"/>
      <c r="E41" s="210">
        <v>420</v>
      </c>
      <c r="F41" s="177">
        <f>E41*'Прайс-лист'!I3*(1-'Прайс-лист'!$E$3)</f>
        <v>336</v>
      </c>
      <c r="G41" s="179">
        <v>0</v>
      </c>
      <c r="H41" s="178">
        <f t="shared" si="2"/>
        <v>0</v>
      </c>
      <c r="N41" s="280" t="s">
        <v>407</v>
      </c>
      <c r="O41" s="280"/>
    </row>
    <row r="42" spans="1:16" ht="15.75" customHeight="1" outlineLevel="1">
      <c r="A42" s="156"/>
      <c r="B42" s="255">
        <v>2313</v>
      </c>
      <c r="C42" s="353" t="s">
        <v>285</v>
      </c>
      <c r="D42" s="353"/>
      <c r="E42" s="210">
        <v>217</v>
      </c>
      <c r="F42" s="177">
        <f>E42*'Прайс-лист'!I3*(1-'Прайс-лист'!$E$3)</f>
        <v>173.60000000000002</v>
      </c>
      <c r="G42" s="179">
        <v>0</v>
      </c>
      <c r="H42" s="178">
        <f t="shared" si="2"/>
        <v>0</v>
      </c>
      <c r="N42" s="152"/>
      <c r="O42" s="280"/>
    </row>
    <row r="43" spans="1:16" ht="15.75" customHeight="1" outlineLevel="1">
      <c r="A43" s="156"/>
      <c r="B43" s="255">
        <v>2907</v>
      </c>
      <c r="C43" s="353" t="s">
        <v>6</v>
      </c>
      <c r="D43" s="353"/>
      <c r="E43" s="210">
        <v>108</v>
      </c>
      <c r="F43" s="177">
        <f>E43*'Прайс-лист'!I3*(1-'Прайс-лист'!$E$3)</f>
        <v>86.4</v>
      </c>
      <c r="G43" s="179">
        <v>0</v>
      </c>
      <c r="H43" s="178">
        <f t="shared" si="2"/>
        <v>0</v>
      </c>
    </row>
    <row r="44" spans="1:16" ht="15.75" customHeight="1" outlineLevel="1">
      <c r="A44" s="156"/>
      <c r="B44" s="255">
        <v>2908</v>
      </c>
      <c r="C44" s="353" t="s">
        <v>67</v>
      </c>
      <c r="D44" s="353"/>
      <c r="E44" s="210">
        <v>130</v>
      </c>
      <c r="F44" s="177">
        <f>E44*'Прайс-лист'!I3*(1-'Прайс-лист'!$E$3)</f>
        <v>104</v>
      </c>
      <c r="G44" s="179">
        <v>0</v>
      </c>
      <c r="H44" s="178">
        <f t="shared" si="2"/>
        <v>0</v>
      </c>
    </row>
    <row r="45" spans="1:16" ht="15.75" customHeight="1" outlineLevel="1">
      <c r="A45" s="156"/>
      <c r="B45" s="255">
        <v>2895</v>
      </c>
      <c r="C45" s="353" t="s">
        <v>8</v>
      </c>
      <c r="D45" s="353"/>
      <c r="E45" s="210">
        <v>217</v>
      </c>
      <c r="F45" s="177">
        <f>E45*'Прайс-лист'!I3*(1-'Прайс-лист'!$E$3)</f>
        <v>173.60000000000002</v>
      </c>
      <c r="G45" s="179">
        <v>0</v>
      </c>
      <c r="H45" s="178">
        <f t="shared" si="2"/>
        <v>0</v>
      </c>
    </row>
    <row r="46" spans="1:16" ht="15.75" customHeight="1" outlineLevel="1">
      <c r="A46" s="156"/>
      <c r="B46" s="255">
        <v>289501</v>
      </c>
      <c r="C46" s="353" t="s">
        <v>280</v>
      </c>
      <c r="D46" s="353"/>
      <c r="E46" s="210">
        <v>217</v>
      </c>
      <c r="F46" s="177">
        <f>E46*'Прайс-лист'!I3*(1-'Прайс-лист'!$E$3)</f>
        <v>173.60000000000002</v>
      </c>
      <c r="G46" s="179">
        <v>0</v>
      </c>
      <c r="H46" s="178">
        <f t="shared" si="2"/>
        <v>0</v>
      </c>
    </row>
    <row r="47" spans="1:16" ht="15.75" customHeight="1" outlineLevel="1">
      <c r="A47" s="156"/>
      <c r="B47" s="255">
        <v>289450</v>
      </c>
      <c r="C47" s="353" t="s">
        <v>410</v>
      </c>
      <c r="D47" s="353"/>
      <c r="E47" s="210">
        <v>98</v>
      </c>
      <c r="F47" s="177">
        <f>E47*'Прайс-лист'!I3*(1-'Прайс-лист'!$E$3)</f>
        <v>78.400000000000006</v>
      </c>
      <c r="G47" s="179">
        <v>0</v>
      </c>
      <c r="H47" s="178">
        <f t="shared" si="2"/>
        <v>0</v>
      </c>
    </row>
    <row r="48" spans="1:16" ht="15.75" customHeight="1" outlineLevel="1">
      <c r="A48" s="156"/>
      <c r="B48" s="212">
        <v>2390</v>
      </c>
      <c r="C48" s="349" t="s">
        <v>527</v>
      </c>
      <c r="D48" s="349"/>
      <c r="E48" s="210">
        <v>401</v>
      </c>
      <c r="F48" s="177">
        <f>E48*'Прайс-лист'!I3*(1-'Прайс-лист'!$E$3)</f>
        <v>320.8</v>
      </c>
      <c r="G48" s="179">
        <v>0</v>
      </c>
      <c r="H48" s="178">
        <f t="shared" si="2"/>
        <v>0</v>
      </c>
    </row>
    <row r="49" spans="1:16" ht="15.75" customHeight="1" outlineLevel="1">
      <c r="A49" s="156"/>
      <c r="B49" s="212">
        <v>2395</v>
      </c>
      <c r="C49" s="349" t="s">
        <v>530</v>
      </c>
      <c r="D49" s="349"/>
      <c r="E49" s="210">
        <v>564</v>
      </c>
      <c r="F49" s="177">
        <f>E49*'Прайс-лист'!I3*(1-'Прайс-лист'!$E$3)</f>
        <v>451.20000000000005</v>
      </c>
      <c r="G49" s="179">
        <v>0</v>
      </c>
      <c r="H49" s="178">
        <f t="shared" si="2"/>
        <v>0</v>
      </c>
      <c r="N49" s="114"/>
      <c r="O49" s="114"/>
      <c r="P49" s="114"/>
    </row>
    <row r="50" spans="1:16" ht="18" outlineLevel="1">
      <c r="B50" s="3"/>
      <c r="C50" s="256"/>
      <c r="D50" s="1"/>
      <c r="E50" s="90"/>
      <c r="F50" s="380" t="s">
        <v>9</v>
      </c>
      <c r="G50" s="350">
        <f>SUM(H27:H49)</f>
        <v>2764.8</v>
      </c>
      <c r="H50" s="350"/>
      <c r="N50" s="111"/>
      <c r="O50" s="111"/>
      <c r="P50" s="111"/>
    </row>
  </sheetData>
  <sortState ref="A37:J47">
    <sortCondition ref="A37"/>
  </sortState>
  <mergeCells count="58">
    <mergeCell ref="C49:D49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8:D8"/>
    <mergeCell ref="C22:D22"/>
    <mergeCell ref="C23:D23"/>
    <mergeCell ref="C24:D24"/>
    <mergeCell ref="C29:H29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0:D20"/>
    <mergeCell ref="F20:H20"/>
    <mergeCell ref="F21:H21"/>
    <mergeCell ref="F22:H22"/>
    <mergeCell ref="F23:H23"/>
    <mergeCell ref="C7:D7"/>
    <mergeCell ref="B2:H2"/>
    <mergeCell ref="B3:H3"/>
    <mergeCell ref="C4:D4"/>
    <mergeCell ref="C5:D5"/>
    <mergeCell ref="C6:D6"/>
    <mergeCell ref="F4:H4"/>
    <mergeCell ref="F5:H5"/>
    <mergeCell ref="F6:H6"/>
    <mergeCell ref="F7:H7"/>
    <mergeCell ref="G50:H50"/>
    <mergeCell ref="Q2:R2"/>
    <mergeCell ref="C21:D21"/>
    <mergeCell ref="C9:D9"/>
    <mergeCell ref="C10:D10"/>
    <mergeCell ref="C11:D11"/>
    <mergeCell ref="C12:D12"/>
    <mergeCell ref="C14:D14"/>
    <mergeCell ref="C15:D15"/>
    <mergeCell ref="C16:D16"/>
    <mergeCell ref="C17:D17"/>
    <mergeCell ref="C18:D18"/>
    <mergeCell ref="C19:D19"/>
    <mergeCell ref="C13:D13"/>
    <mergeCell ref="F13:H13"/>
    <mergeCell ref="F24:H24"/>
  </mergeCells>
  <dataValidations count="7">
    <dataValidation type="list" allowBlank="1" showInputMessage="1" showErrorMessage="1" sqref="D35">
      <formula1>$N$31:$N$41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7">
      <formula1>$P$31:$P$33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3" customWidth="1"/>
    <col min="5" max="5" width="10.7109375" style="62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6" width="15.7109375" style="152" hidden="1" customWidth="1" outlineLevel="1"/>
    <col min="17" max="17" width="9.140625" style="152" collapsed="1"/>
    <col min="18" max="16384" width="9.140625" style="152"/>
  </cols>
  <sheetData>
    <row r="2" spans="2:18" ht="15.75" customHeight="1">
      <c r="B2" s="344" t="s">
        <v>282</v>
      </c>
      <c r="C2" s="344"/>
      <c r="D2" s="344"/>
      <c r="E2" s="344"/>
      <c r="F2" s="344"/>
      <c r="G2" s="344"/>
      <c r="H2" s="344"/>
      <c r="Q2" s="343" t="s">
        <v>411</v>
      </c>
      <c r="R2" s="343"/>
    </row>
    <row r="3" spans="2:18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8" ht="15.75" customHeight="1" outlineLevel="1">
      <c r="B4" s="161"/>
      <c r="C4" s="246" t="s">
        <v>16</v>
      </c>
      <c r="D4" s="163"/>
      <c r="E4" s="214"/>
      <c r="F4" s="342">
        <v>300</v>
      </c>
      <c r="G4" s="342"/>
      <c r="H4" s="342"/>
    </row>
    <row r="5" spans="2:18" ht="15.75" customHeight="1" outlineLevel="1">
      <c r="B5" s="161"/>
      <c r="C5" s="246" t="s">
        <v>17</v>
      </c>
      <c r="D5" s="163"/>
      <c r="E5" s="214"/>
      <c r="F5" s="342">
        <v>200</v>
      </c>
      <c r="G5" s="342"/>
      <c r="H5" s="342"/>
    </row>
    <row r="6" spans="2:18" ht="15.75" customHeight="1" outlineLevel="1">
      <c r="B6" s="161"/>
      <c r="C6" s="246" t="s">
        <v>18</v>
      </c>
      <c r="D6" s="163"/>
      <c r="E6" s="214"/>
      <c r="F6" s="342">
        <v>167</v>
      </c>
      <c r="G6" s="342"/>
      <c r="H6" s="342"/>
    </row>
    <row r="7" spans="2:18" ht="15.75" customHeight="1" outlineLevel="1">
      <c r="B7" s="161"/>
      <c r="C7" s="246" t="s">
        <v>19</v>
      </c>
      <c r="D7" s="163"/>
      <c r="E7" s="214"/>
      <c r="F7" s="342">
        <v>78</v>
      </c>
      <c r="G7" s="342"/>
      <c r="H7" s="342"/>
    </row>
    <row r="8" spans="2:18" ht="15.75" customHeight="1" outlineLevel="1">
      <c r="B8" s="161"/>
      <c r="C8" s="246" t="s">
        <v>20</v>
      </c>
      <c r="D8" s="163"/>
      <c r="E8" s="214"/>
      <c r="F8" s="342">
        <v>43</v>
      </c>
      <c r="G8" s="342"/>
      <c r="H8" s="342"/>
    </row>
    <row r="9" spans="2:18" ht="15.75" customHeight="1" outlineLevel="1">
      <c r="B9" s="161"/>
      <c r="C9" s="246" t="s">
        <v>36</v>
      </c>
      <c r="D9" s="163"/>
      <c r="E9" s="214"/>
      <c r="F9" s="342">
        <v>77.400000000000006</v>
      </c>
      <c r="G9" s="342"/>
      <c r="H9" s="342"/>
    </row>
    <row r="10" spans="2:18" ht="15.75" customHeight="1" outlineLevel="1">
      <c r="B10" s="161"/>
      <c r="C10" s="246" t="s">
        <v>21</v>
      </c>
      <c r="D10" s="163"/>
      <c r="E10" s="214"/>
      <c r="F10" s="342">
        <v>520</v>
      </c>
      <c r="G10" s="342"/>
      <c r="H10" s="342"/>
    </row>
    <row r="11" spans="2:18" ht="15.75" customHeight="1" outlineLevel="1">
      <c r="B11" s="161"/>
      <c r="C11" s="246" t="s">
        <v>22</v>
      </c>
      <c r="D11" s="163"/>
      <c r="E11" s="214"/>
      <c r="F11" s="342">
        <v>4</v>
      </c>
      <c r="G11" s="342"/>
      <c r="H11" s="342"/>
    </row>
    <row r="12" spans="2:18" ht="15.75" customHeight="1" outlineLevel="1">
      <c r="B12" s="161"/>
      <c r="C12" s="246" t="s">
        <v>23</v>
      </c>
      <c r="D12" s="163"/>
      <c r="E12" s="214"/>
      <c r="F12" s="342">
        <v>3</v>
      </c>
      <c r="G12" s="342"/>
      <c r="H12" s="342"/>
    </row>
    <row r="13" spans="2:18" ht="15.75" customHeight="1" outlineLevel="1">
      <c r="B13" s="161"/>
      <c r="C13" s="351" t="s">
        <v>172</v>
      </c>
      <c r="D13" s="351"/>
      <c r="E13" s="214"/>
      <c r="F13" s="342">
        <v>9.8000000000000007</v>
      </c>
      <c r="G13" s="342"/>
      <c r="H13" s="342"/>
    </row>
    <row r="14" spans="2:18" ht="15.75" customHeight="1" outlineLevel="1">
      <c r="B14" s="161"/>
      <c r="C14" s="246" t="s">
        <v>24</v>
      </c>
      <c r="D14" s="163"/>
      <c r="E14" s="214"/>
      <c r="F14" s="342">
        <v>15</v>
      </c>
      <c r="G14" s="342"/>
      <c r="H14" s="342"/>
    </row>
    <row r="15" spans="2:18" ht="15.75" customHeight="1" outlineLevel="1">
      <c r="B15" s="161"/>
      <c r="C15" s="246" t="s">
        <v>25</v>
      </c>
      <c r="D15" s="163"/>
      <c r="E15" s="214"/>
      <c r="F15" s="342" t="s">
        <v>635</v>
      </c>
      <c r="G15" s="342"/>
      <c r="H15" s="342"/>
    </row>
    <row r="16" spans="2:18" ht="15.75" customHeight="1" outlineLevel="1">
      <c r="B16" s="161"/>
      <c r="C16" s="246" t="s">
        <v>26</v>
      </c>
      <c r="D16" s="163"/>
      <c r="E16" s="214"/>
      <c r="F16" s="342">
        <v>50</v>
      </c>
      <c r="G16" s="342"/>
      <c r="H16" s="342"/>
    </row>
    <row r="17" spans="2:16" ht="15.75" customHeight="1" outlineLevel="1">
      <c r="B17" s="161"/>
      <c r="C17" s="246" t="s">
        <v>27</v>
      </c>
      <c r="D17" s="163"/>
      <c r="E17" s="214"/>
      <c r="F17" s="342">
        <v>381</v>
      </c>
      <c r="G17" s="342"/>
      <c r="H17" s="342"/>
    </row>
    <row r="18" spans="2:16" ht="15.75" customHeight="1" outlineLevel="1">
      <c r="B18" s="161"/>
      <c r="C18" s="246" t="s">
        <v>28</v>
      </c>
      <c r="D18" s="163"/>
      <c r="E18" s="214"/>
      <c r="F18" s="342" t="s">
        <v>48</v>
      </c>
      <c r="G18" s="342"/>
      <c r="H18" s="342"/>
    </row>
    <row r="19" spans="2:16" ht="15.75" customHeight="1" outlineLevel="1">
      <c r="B19" s="161"/>
      <c r="C19" s="246" t="s">
        <v>30</v>
      </c>
      <c r="D19" s="163"/>
      <c r="E19" s="214"/>
      <c r="F19" s="342" t="s">
        <v>31</v>
      </c>
      <c r="G19" s="342"/>
      <c r="H19" s="342"/>
    </row>
    <row r="20" spans="2:16" ht="15.75" customHeight="1" outlineLevel="1">
      <c r="B20" s="161"/>
      <c r="C20" s="246" t="s">
        <v>37</v>
      </c>
      <c r="D20" s="163"/>
      <c r="E20" s="214"/>
      <c r="F20" s="342" t="s">
        <v>49</v>
      </c>
      <c r="G20" s="342"/>
      <c r="H20" s="342"/>
    </row>
    <row r="21" spans="2:16" ht="15.75" customHeight="1" outlineLevel="1">
      <c r="B21" s="161"/>
      <c r="C21" s="247" t="s">
        <v>156</v>
      </c>
      <c r="D21" s="163"/>
      <c r="E21" s="214"/>
      <c r="F21" s="342" t="s">
        <v>50</v>
      </c>
      <c r="G21" s="342"/>
      <c r="H21" s="342"/>
    </row>
    <row r="22" spans="2:16" ht="15.75" customHeight="1" outlineLevel="1">
      <c r="B22" s="161"/>
      <c r="C22" s="247" t="s">
        <v>157</v>
      </c>
      <c r="D22" s="163"/>
      <c r="E22" s="214"/>
      <c r="F22" s="342" t="s">
        <v>283</v>
      </c>
      <c r="G22" s="342"/>
      <c r="H22" s="342"/>
    </row>
    <row r="23" spans="2:16" ht="15.75" customHeight="1" outlineLevel="1">
      <c r="B23" s="161"/>
      <c r="C23" s="247" t="s">
        <v>159</v>
      </c>
      <c r="D23" s="163"/>
      <c r="E23" s="214"/>
      <c r="F23" s="342" t="s">
        <v>284</v>
      </c>
      <c r="G23" s="342"/>
      <c r="H23" s="342"/>
    </row>
    <row r="24" spans="2:16" ht="15.75" customHeight="1" outlineLevel="1">
      <c r="B24" s="161"/>
      <c r="C24" s="247" t="s">
        <v>35</v>
      </c>
      <c r="D24" s="163"/>
      <c r="E24" s="214"/>
      <c r="F24" s="342">
        <v>118.5</v>
      </c>
      <c r="G24" s="342"/>
      <c r="H24" s="342"/>
    </row>
    <row r="25" spans="2:16" ht="15.75" customHeight="1">
      <c r="B25" s="51"/>
      <c r="C25" s="54"/>
      <c r="D25" s="53"/>
      <c r="E25" s="216"/>
      <c r="F25" s="54"/>
      <c r="G25" s="54"/>
      <c r="H25" s="53"/>
    </row>
    <row r="26" spans="2:16" ht="15.75" customHeight="1" outlineLevel="1">
      <c r="B26" s="201" t="s">
        <v>39</v>
      </c>
      <c r="C26" s="202" t="s">
        <v>44</v>
      </c>
      <c r="D26" s="204"/>
      <c r="E26" s="225"/>
      <c r="F26" s="202" t="s">
        <v>1</v>
      </c>
      <c r="G26" s="202" t="s">
        <v>40</v>
      </c>
      <c r="H26" s="204" t="s">
        <v>41</v>
      </c>
    </row>
    <row r="27" spans="2:16" ht="15.75" customHeight="1" outlineLevel="1">
      <c r="B27" s="255">
        <v>1022</v>
      </c>
      <c r="C27" s="246" t="s">
        <v>131</v>
      </c>
      <c r="D27" s="246"/>
      <c r="E27" s="176">
        <v>3296</v>
      </c>
      <c r="F27" s="177">
        <f>E27*'Прайс-лист'!I3*(1-'Прайс-лист'!$E$3)</f>
        <v>2636.8</v>
      </c>
      <c r="G27" s="255"/>
      <c r="H27" s="178">
        <f>F27</f>
        <v>2636.8</v>
      </c>
    </row>
    <row r="28" spans="2:16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6" ht="307.5" customHeight="1" outlineLevel="2">
      <c r="B29" s="180"/>
      <c r="C29" s="346" t="s">
        <v>648</v>
      </c>
      <c r="D29" s="346"/>
      <c r="E29" s="346"/>
      <c r="F29" s="346"/>
      <c r="G29" s="346"/>
      <c r="H29" s="346"/>
    </row>
    <row r="30" spans="2:16" ht="15.75" customHeight="1" outlineLevel="1">
      <c r="C30" s="217" t="s">
        <v>365</v>
      </c>
      <c r="D30" s="12"/>
      <c r="E30" s="12"/>
      <c r="F30" s="12"/>
      <c r="G30" s="12"/>
      <c r="H30" s="12"/>
      <c r="N30" s="59"/>
      <c r="O30" s="59"/>
      <c r="P30" s="59"/>
    </row>
    <row r="31" spans="2:16" ht="15.75" customHeight="1" outlineLevel="1">
      <c r="B31" s="255">
        <v>2472</v>
      </c>
      <c r="C31" s="254" t="s">
        <v>3</v>
      </c>
      <c r="D31" s="182" t="s">
        <v>277</v>
      </c>
      <c r="E31" s="220">
        <v>143</v>
      </c>
      <c r="F31" s="177">
        <f>E31*'Прайс-лист'!I3*(1-'Прайс-лист'!$E$3)</f>
        <v>114.4</v>
      </c>
      <c r="G31" s="179">
        <v>0</v>
      </c>
      <c r="H31" s="178">
        <f t="shared" ref="H31:H37" si="0"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</row>
    <row r="32" spans="2:16" ht="15.75" customHeight="1" outlineLevel="1">
      <c r="B32" s="212"/>
      <c r="C32" s="247" t="s">
        <v>454</v>
      </c>
      <c r="D32" s="195" t="s">
        <v>277</v>
      </c>
      <c r="E32" s="220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si="0"/>
        <v>0</v>
      </c>
      <c r="J32" s="109" t="s">
        <v>459</v>
      </c>
      <c r="K32" s="111" t="s">
        <v>453</v>
      </c>
      <c r="L32" s="109" t="s">
        <v>443</v>
      </c>
      <c r="M32" s="128" t="s">
        <v>399</v>
      </c>
      <c r="N32" s="280" t="s">
        <v>401</v>
      </c>
      <c r="O32" s="109" t="s">
        <v>334</v>
      </c>
      <c r="P32" s="111" t="s">
        <v>383</v>
      </c>
    </row>
    <row r="33" spans="2:16" ht="15.75" customHeight="1" outlineLevel="1">
      <c r="B33" s="255"/>
      <c r="C33" s="247" t="s">
        <v>466</v>
      </c>
      <c r="D33" s="195" t="s">
        <v>277</v>
      </c>
      <c r="E33" s="220">
        <v>1041</v>
      </c>
      <c r="F33" s="177">
        <f>E33*'Прайс-лист'!I3*(1-'Прайс-лист'!$E$3)</f>
        <v>832.80000000000007</v>
      </c>
      <c r="G33" s="179">
        <v>0</v>
      </c>
      <c r="H33" s="178">
        <f t="shared" si="0"/>
        <v>0</v>
      </c>
      <c r="J33" s="109" t="s">
        <v>367</v>
      </c>
      <c r="K33" s="107" t="s">
        <v>450</v>
      </c>
      <c r="L33" s="111" t="s">
        <v>526</v>
      </c>
      <c r="M33" s="128" t="s">
        <v>400</v>
      </c>
      <c r="N33" s="280" t="s">
        <v>402</v>
      </c>
      <c r="O33" s="109" t="s">
        <v>335</v>
      </c>
      <c r="P33" s="107" t="s">
        <v>382</v>
      </c>
    </row>
    <row r="34" spans="2:16" ht="15.75" customHeight="1" outlineLevel="1">
      <c r="B34" s="255">
        <v>2004</v>
      </c>
      <c r="C34" s="247" t="s">
        <v>279</v>
      </c>
      <c r="D34" s="195" t="s">
        <v>277</v>
      </c>
      <c r="E34" s="220">
        <v>0</v>
      </c>
      <c r="F34" s="177">
        <f>E34*'Прайс-лист'!I3*(1-'Прайс-лист'!$E$3)</f>
        <v>0</v>
      </c>
      <c r="G34" s="179">
        <v>0</v>
      </c>
      <c r="H34" s="178">
        <f t="shared" si="0"/>
        <v>0</v>
      </c>
      <c r="J34" s="109" t="s">
        <v>457</v>
      </c>
      <c r="K34" s="114" t="s">
        <v>451</v>
      </c>
      <c r="M34" s="123"/>
      <c r="N34" s="281" t="s">
        <v>613</v>
      </c>
      <c r="O34" s="109" t="s">
        <v>336</v>
      </c>
      <c r="P34" s="110"/>
    </row>
    <row r="35" spans="2:16" ht="15.75" customHeight="1" outlineLevel="1">
      <c r="B35" s="255">
        <v>3076</v>
      </c>
      <c r="C35" s="247" t="s">
        <v>278</v>
      </c>
      <c r="D35" s="195" t="s">
        <v>277</v>
      </c>
      <c r="E35" s="220">
        <v>48</v>
      </c>
      <c r="F35" s="177">
        <f>E35*'Прайс-лист'!I3*(1-'Прайс-лист'!$E$3)</f>
        <v>38.400000000000006</v>
      </c>
      <c r="G35" s="179">
        <v>0</v>
      </c>
      <c r="H35" s="178">
        <f t="shared" si="0"/>
        <v>0</v>
      </c>
      <c r="J35" s="111" t="s">
        <v>460</v>
      </c>
      <c r="K35" s="108" t="s">
        <v>456</v>
      </c>
      <c r="L35" s="114"/>
      <c r="M35" s="109"/>
      <c r="N35" s="281" t="s">
        <v>614</v>
      </c>
      <c r="O35" s="111" t="s">
        <v>435</v>
      </c>
      <c r="P35" s="109"/>
    </row>
    <row r="36" spans="2:16" ht="15.75" customHeight="1" outlineLevel="1">
      <c r="B36" s="310">
        <v>3514</v>
      </c>
      <c r="C36" s="307" t="s">
        <v>329</v>
      </c>
      <c r="D36" s="184" t="s">
        <v>277</v>
      </c>
      <c r="E36" s="220">
        <v>295</v>
      </c>
      <c r="F36" s="177">
        <f>E36*'Прайс-лист'!I3*(1-'Прайс-лист'!$E$3)</f>
        <v>236</v>
      </c>
      <c r="G36" s="179">
        <v>0</v>
      </c>
      <c r="H36" s="178">
        <f t="shared" ref="H36" si="1">F36*G36</f>
        <v>0</v>
      </c>
      <c r="J36" s="111" t="s">
        <v>333</v>
      </c>
      <c r="K36" s="108"/>
      <c r="L36" s="114"/>
      <c r="M36" s="109"/>
      <c r="N36" s="280" t="s">
        <v>403</v>
      </c>
      <c r="O36" s="281"/>
      <c r="P36" s="109"/>
    </row>
    <row r="37" spans="2:16" ht="15.75" customHeight="1" outlineLevel="1">
      <c r="B37" s="250" t="s">
        <v>378</v>
      </c>
      <c r="C37" s="252" t="s">
        <v>381</v>
      </c>
      <c r="D37" s="195" t="s">
        <v>277</v>
      </c>
      <c r="E37" s="220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K37" s="133"/>
      <c r="L37" s="114"/>
      <c r="M37" s="110"/>
      <c r="N37" s="280" t="s">
        <v>404</v>
      </c>
      <c r="O37" s="280"/>
      <c r="P37" s="111"/>
    </row>
    <row r="38" spans="2:16" ht="15.75" customHeight="1" outlineLevel="1">
      <c r="C38" s="218" t="s">
        <v>4</v>
      </c>
      <c r="D38" s="193"/>
      <c r="E38" s="193"/>
      <c r="F38" s="193"/>
      <c r="G38" s="193"/>
      <c r="H38" s="193"/>
      <c r="J38" s="111"/>
      <c r="K38" s="111"/>
      <c r="L38" s="111"/>
      <c r="M38" s="110"/>
      <c r="N38" s="280" t="s">
        <v>405</v>
      </c>
      <c r="O38" s="280"/>
      <c r="P38" s="111"/>
    </row>
    <row r="39" spans="2:16" ht="15.75" customHeight="1" outlineLevel="1">
      <c r="B39" s="255">
        <v>4144</v>
      </c>
      <c r="C39" s="349" t="s">
        <v>409</v>
      </c>
      <c r="D39" s="349"/>
      <c r="E39" s="224">
        <v>23</v>
      </c>
      <c r="F39" s="177">
        <f>E39*'Прайс-лист'!I3*(1-'Прайс-лист'!$E$3)</f>
        <v>18.400000000000002</v>
      </c>
      <c r="G39" s="179">
        <v>0</v>
      </c>
      <c r="H39" s="178">
        <f t="shared" ref="H39:H49" si="2">F39*G39</f>
        <v>0</v>
      </c>
      <c r="N39" s="281" t="s">
        <v>615</v>
      </c>
      <c r="O39" s="280"/>
    </row>
    <row r="40" spans="2:16" ht="15.75" customHeight="1" outlineLevel="1">
      <c r="B40" s="255">
        <v>2401</v>
      </c>
      <c r="C40" s="353" t="s">
        <v>46</v>
      </c>
      <c r="D40" s="353"/>
      <c r="E40" s="221">
        <v>141</v>
      </c>
      <c r="F40" s="177">
        <f>E40*'Прайс-лист'!I3*(1-'Прайс-лист'!$E$3)</f>
        <v>112.80000000000001</v>
      </c>
      <c r="G40" s="179">
        <v>0</v>
      </c>
      <c r="H40" s="178">
        <f t="shared" si="2"/>
        <v>0</v>
      </c>
      <c r="N40" s="280" t="s">
        <v>406</v>
      </c>
      <c r="O40" s="281"/>
    </row>
    <row r="41" spans="2:16" ht="15.75" customHeight="1" outlineLevel="1">
      <c r="B41" s="255">
        <v>2420</v>
      </c>
      <c r="C41" s="353" t="s">
        <v>47</v>
      </c>
      <c r="D41" s="353"/>
      <c r="E41" s="224">
        <v>420</v>
      </c>
      <c r="F41" s="177">
        <f>E41*'Прайс-лист'!I3*(1-'Прайс-лист'!$E$3)</f>
        <v>336</v>
      </c>
      <c r="G41" s="179">
        <v>0</v>
      </c>
      <c r="H41" s="178">
        <f t="shared" si="2"/>
        <v>0</v>
      </c>
      <c r="N41" s="280" t="s">
        <v>407</v>
      </c>
      <c r="O41" s="280"/>
    </row>
    <row r="42" spans="2:16" ht="15.75" customHeight="1" outlineLevel="1">
      <c r="B42" s="255">
        <v>2313</v>
      </c>
      <c r="C42" s="353" t="s">
        <v>285</v>
      </c>
      <c r="D42" s="353"/>
      <c r="E42" s="224">
        <v>217</v>
      </c>
      <c r="F42" s="177">
        <f>E42*'Прайс-лист'!I3*(1-'Прайс-лист'!$E$3)</f>
        <v>173.60000000000002</v>
      </c>
      <c r="G42" s="179">
        <v>0</v>
      </c>
      <c r="H42" s="178">
        <f t="shared" si="2"/>
        <v>0</v>
      </c>
      <c r="O42" s="280"/>
    </row>
    <row r="43" spans="2:16" ht="15.75" customHeight="1" outlineLevel="1">
      <c r="B43" s="255">
        <v>2905</v>
      </c>
      <c r="C43" s="353" t="s">
        <v>6</v>
      </c>
      <c r="D43" s="353"/>
      <c r="E43" s="224">
        <v>95</v>
      </c>
      <c r="F43" s="177">
        <f>E43*'Прайс-лист'!I3*(1-'Прайс-лист'!$E$3)</f>
        <v>76</v>
      </c>
      <c r="G43" s="179">
        <v>0</v>
      </c>
      <c r="H43" s="178">
        <f t="shared" si="2"/>
        <v>0</v>
      </c>
    </row>
    <row r="44" spans="2:16" ht="15.75" customHeight="1" outlineLevel="1">
      <c r="B44" s="255">
        <v>2906</v>
      </c>
      <c r="C44" s="353" t="s">
        <v>67</v>
      </c>
      <c r="D44" s="353"/>
      <c r="E44" s="224">
        <v>120</v>
      </c>
      <c r="F44" s="177">
        <f>E44*'Прайс-лист'!I3*(1-'Прайс-лист'!$E$3)</f>
        <v>96</v>
      </c>
      <c r="G44" s="179">
        <v>0</v>
      </c>
      <c r="H44" s="178">
        <f t="shared" si="2"/>
        <v>0</v>
      </c>
    </row>
    <row r="45" spans="2:16" ht="15.75" customHeight="1" outlineLevel="1">
      <c r="B45" s="255">
        <v>2894</v>
      </c>
      <c r="C45" s="353" t="s">
        <v>8</v>
      </c>
      <c r="D45" s="353"/>
      <c r="E45" s="224">
        <v>196</v>
      </c>
      <c r="F45" s="177">
        <f>E45*'Прайс-лист'!I3*(1-'Прайс-лист'!$E$3)</f>
        <v>156.80000000000001</v>
      </c>
      <c r="G45" s="179">
        <v>0</v>
      </c>
      <c r="H45" s="178">
        <f t="shared" si="2"/>
        <v>0</v>
      </c>
    </row>
    <row r="46" spans="2:16" ht="15.75" customHeight="1" outlineLevel="1">
      <c r="B46" s="255">
        <v>289401</v>
      </c>
      <c r="C46" s="353" t="s">
        <v>280</v>
      </c>
      <c r="D46" s="353"/>
      <c r="E46" s="224">
        <v>196</v>
      </c>
      <c r="F46" s="177">
        <f>E46*'Прайс-лист'!I3*(1-'Прайс-лист'!$E$3)</f>
        <v>156.80000000000001</v>
      </c>
      <c r="G46" s="179">
        <v>0</v>
      </c>
      <c r="H46" s="178">
        <f t="shared" si="2"/>
        <v>0</v>
      </c>
    </row>
    <row r="47" spans="2:16" ht="15.75" customHeight="1" outlineLevel="1">
      <c r="B47" s="255">
        <v>289450</v>
      </c>
      <c r="C47" s="353" t="s">
        <v>410</v>
      </c>
      <c r="D47" s="353"/>
      <c r="E47" s="210">
        <v>98</v>
      </c>
      <c r="F47" s="177">
        <f>E47*'Прайс-лист'!I3*(1-'Прайс-лист'!$E$3)</f>
        <v>78.400000000000006</v>
      </c>
      <c r="G47" s="179">
        <v>0</v>
      </c>
      <c r="H47" s="178">
        <f t="shared" si="2"/>
        <v>0</v>
      </c>
    </row>
    <row r="48" spans="2:16" ht="15.75" customHeight="1" outlineLevel="1">
      <c r="B48" s="212">
        <v>2390</v>
      </c>
      <c r="C48" s="349" t="s">
        <v>527</v>
      </c>
      <c r="D48" s="349"/>
      <c r="E48" s="224">
        <v>401</v>
      </c>
      <c r="F48" s="177">
        <f>E48*'Прайс-лист'!I3*(1-'Прайс-лист'!$E$3)</f>
        <v>320.8</v>
      </c>
      <c r="G48" s="179">
        <v>0</v>
      </c>
      <c r="H48" s="178">
        <f t="shared" si="2"/>
        <v>0</v>
      </c>
    </row>
    <row r="49" spans="2:8" ht="15.75" customHeight="1" outlineLevel="1">
      <c r="B49" s="212">
        <v>2395</v>
      </c>
      <c r="C49" s="349" t="s">
        <v>530</v>
      </c>
      <c r="D49" s="349"/>
      <c r="E49" s="224">
        <v>564</v>
      </c>
      <c r="F49" s="177">
        <f>E49*'Прайс-лист'!I3*(1-'Прайс-лист'!$E$3)</f>
        <v>451.20000000000005</v>
      </c>
      <c r="G49" s="179">
        <v>0</v>
      </c>
      <c r="H49" s="178">
        <f t="shared" si="2"/>
        <v>0</v>
      </c>
    </row>
    <row r="50" spans="2:8" ht="18" outlineLevel="1">
      <c r="B50" s="3"/>
      <c r="C50" s="256"/>
      <c r="D50" s="1"/>
      <c r="E50" s="61"/>
      <c r="F50" s="380" t="s">
        <v>9</v>
      </c>
      <c r="G50" s="350">
        <f>SUM(H27:H49)</f>
        <v>2636.8</v>
      </c>
      <c r="H50" s="350"/>
    </row>
  </sheetData>
  <sortState ref="A37:J47">
    <sortCondition ref="A37"/>
  </sortState>
  <mergeCells count="38">
    <mergeCell ref="C49:D49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Q2:R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B2:H2"/>
    <mergeCell ref="B3:H3"/>
    <mergeCell ref="F19:H19"/>
    <mergeCell ref="F20:H20"/>
    <mergeCell ref="F21:H21"/>
    <mergeCell ref="C13:D13"/>
    <mergeCell ref="G50:H50"/>
    <mergeCell ref="F13:H13"/>
    <mergeCell ref="F22:H22"/>
    <mergeCell ref="F23:H23"/>
    <mergeCell ref="F24:H24"/>
  </mergeCells>
  <dataValidations count="7">
    <dataValidation type="list" allowBlank="1" showInputMessage="1" showErrorMessage="1" sqref="D37">
      <formula1>$P$31:$P$33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5">
      <formula1>$N$31:$N$41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2:S56"/>
  <sheetViews>
    <sheetView showGridLines="0" zoomScaleNormal="100" workbookViewId="0">
      <pane ySplit="2" topLeftCell="A29" activePane="bottomLeft" state="frozen"/>
      <selection pane="bottomLeft" activeCell="F56" sqref="F56:H56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8.5703125" style="153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7" width="15.7109375" style="152" hidden="1" customWidth="1" outlineLevel="1"/>
    <col min="18" max="18" width="9.140625" style="152" collapsed="1"/>
    <col min="19" max="16384" width="9.140625" style="152"/>
  </cols>
  <sheetData>
    <row r="2" spans="2:19" ht="15.75" customHeight="1">
      <c r="B2" s="344" t="s">
        <v>81</v>
      </c>
      <c r="C2" s="344"/>
      <c r="D2" s="344"/>
      <c r="E2" s="344"/>
      <c r="F2" s="344"/>
      <c r="G2" s="344"/>
      <c r="H2" s="344"/>
      <c r="R2" s="343" t="s">
        <v>411</v>
      </c>
      <c r="S2" s="343"/>
    </row>
    <row r="3" spans="2:19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9" ht="15.75" customHeight="1" outlineLevel="1">
      <c r="B4" s="161"/>
      <c r="C4" s="351" t="s">
        <v>16</v>
      </c>
      <c r="D4" s="351"/>
      <c r="E4" s="163"/>
      <c r="F4" s="357">
        <v>520</v>
      </c>
      <c r="G4" s="357"/>
      <c r="H4" s="357"/>
    </row>
    <row r="5" spans="2:19" ht="15.75" customHeight="1" outlineLevel="1">
      <c r="B5" s="161"/>
      <c r="C5" s="351" t="s">
        <v>17</v>
      </c>
      <c r="D5" s="351"/>
      <c r="E5" s="163"/>
      <c r="F5" s="357">
        <v>385</v>
      </c>
      <c r="G5" s="357"/>
      <c r="H5" s="357"/>
    </row>
    <row r="6" spans="2:19" ht="15.75" customHeight="1" outlineLevel="1">
      <c r="B6" s="161"/>
      <c r="C6" s="351" t="s">
        <v>18</v>
      </c>
      <c r="D6" s="351"/>
      <c r="E6" s="163"/>
      <c r="F6" s="357">
        <v>220</v>
      </c>
      <c r="G6" s="357"/>
      <c r="H6" s="357"/>
    </row>
    <row r="7" spans="2:19" ht="15.75" customHeight="1" outlineLevel="1">
      <c r="B7" s="161"/>
      <c r="C7" s="351" t="s">
        <v>19</v>
      </c>
      <c r="D7" s="351"/>
      <c r="E7" s="163"/>
      <c r="F7" s="357">
        <v>115</v>
      </c>
      <c r="G7" s="357"/>
      <c r="H7" s="357"/>
    </row>
    <row r="8" spans="2:19" ht="15.75" customHeight="1" outlineLevel="1">
      <c r="B8" s="161"/>
      <c r="C8" s="351" t="s">
        <v>20</v>
      </c>
      <c r="D8" s="351"/>
      <c r="E8" s="163"/>
      <c r="F8" s="357">
        <v>50</v>
      </c>
      <c r="G8" s="357"/>
      <c r="H8" s="357"/>
    </row>
    <row r="9" spans="2:19" ht="15.75" customHeight="1" outlineLevel="1">
      <c r="B9" s="161"/>
      <c r="C9" s="351" t="s">
        <v>36</v>
      </c>
      <c r="D9" s="351"/>
      <c r="E9" s="163"/>
      <c r="F9" s="357">
        <v>255</v>
      </c>
      <c r="G9" s="357"/>
      <c r="H9" s="357"/>
    </row>
    <row r="10" spans="2:19" ht="15.75" customHeight="1" outlineLevel="1">
      <c r="B10" s="161"/>
      <c r="C10" s="351" t="s">
        <v>21</v>
      </c>
      <c r="D10" s="351"/>
      <c r="E10" s="163"/>
      <c r="F10" s="357">
        <v>1000</v>
      </c>
      <c r="G10" s="357"/>
      <c r="H10" s="357"/>
    </row>
    <row r="11" spans="2:19" ht="15.75" customHeight="1" outlineLevel="1">
      <c r="B11" s="161"/>
      <c r="C11" s="351" t="s">
        <v>22</v>
      </c>
      <c r="D11" s="351"/>
      <c r="E11" s="163"/>
      <c r="F11" s="357">
        <v>9</v>
      </c>
      <c r="G11" s="357"/>
      <c r="H11" s="357"/>
    </row>
    <row r="12" spans="2:19" ht="15.75" customHeight="1" outlineLevel="1">
      <c r="B12" s="161"/>
      <c r="C12" s="351" t="s">
        <v>23</v>
      </c>
      <c r="D12" s="351"/>
      <c r="E12" s="163"/>
      <c r="F12" s="357">
        <v>5</v>
      </c>
      <c r="G12" s="357"/>
      <c r="H12" s="357"/>
    </row>
    <row r="13" spans="2:19" ht="15.75" customHeight="1" outlineLevel="1">
      <c r="B13" s="161"/>
      <c r="C13" s="351" t="s">
        <v>172</v>
      </c>
      <c r="D13" s="351"/>
      <c r="E13" s="163"/>
      <c r="F13" s="342">
        <v>70</v>
      </c>
      <c r="G13" s="342"/>
      <c r="H13" s="342"/>
    </row>
    <row r="14" spans="2:19" ht="15.75" customHeight="1" outlineLevel="1">
      <c r="B14" s="161"/>
      <c r="C14" s="351" t="s">
        <v>24</v>
      </c>
      <c r="D14" s="351"/>
      <c r="E14" s="163"/>
      <c r="F14" s="342">
        <v>100</v>
      </c>
      <c r="G14" s="342"/>
      <c r="H14" s="342"/>
    </row>
    <row r="15" spans="2:19" ht="15.75" customHeight="1" outlineLevel="1">
      <c r="B15" s="161"/>
      <c r="C15" s="351" t="s">
        <v>25</v>
      </c>
      <c r="D15" s="351"/>
      <c r="E15" s="163"/>
      <c r="F15" s="342">
        <v>100</v>
      </c>
      <c r="G15" s="342"/>
      <c r="H15" s="342"/>
    </row>
    <row r="16" spans="2:19" ht="15.75" customHeight="1" outlineLevel="1">
      <c r="B16" s="161"/>
      <c r="C16" s="351" t="s">
        <v>26</v>
      </c>
      <c r="D16" s="351"/>
      <c r="E16" s="163"/>
      <c r="F16" s="357">
        <v>175</v>
      </c>
      <c r="G16" s="357"/>
      <c r="H16" s="357"/>
    </row>
    <row r="17" spans="2:17" ht="15.75" customHeight="1" outlineLevel="1">
      <c r="B17" s="161"/>
      <c r="C17" s="351" t="s">
        <v>27</v>
      </c>
      <c r="D17" s="351"/>
      <c r="E17" s="163"/>
      <c r="F17" s="357">
        <v>508</v>
      </c>
      <c r="G17" s="357"/>
      <c r="H17" s="357"/>
    </row>
    <row r="18" spans="2:17" ht="15.75" customHeight="1" outlineLevel="1">
      <c r="B18" s="161"/>
      <c r="C18" s="351" t="s">
        <v>28</v>
      </c>
      <c r="D18" s="351"/>
      <c r="E18" s="163"/>
      <c r="F18" s="357" t="s">
        <v>54</v>
      </c>
      <c r="G18" s="357"/>
      <c r="H18" s="357"/>
    </row>
    <row r="19" spans="2:17" ht="15.75" customHeight="1" outlineLevel="1">
      <c r="B19" s="161"/>
      <c r="C19" s="351" t="s">
        <v>30</v>
      </c>
      <c r="D19" s="351"/>
      <c r="E19" s="163"/>
      <c r="F19" s="357" t="s">
        <v>31</v>
      </c>
      <c r="G19" s="357"/>
      <c r="H19" s="357"/>
    </row>
    <row r="20" spans="2:17" ht="15.75" customHeight="1" outlineLevel="1">
      <c r="B20" s="161"/>
      <c r="C20" s="351" t="s">
        <v>37</v>
      </c>
      <c r="D20" s="351"/>
      <c r="E20" s="163"/>
      <c r="F20" s="357" t="s">
        <v>49</v>
      </c>
      <c r="G20" s="357"/>
      <c r="H20" s="357"/>
    </row>
    <row r="21" spans="2:17" ht="15.75" customHeight="1" outlineLevel="1">
      <c r="B21" s="161"/>
      <c r="C21" s="353" t="s">
        <v>156</v>
      </c>
      <c r="D21" s="353"/>
      <c r="E21" s="163"/>
      <c r="F21" s="357" t="s">
        <v>59</v>
      </c>
      <c r="G21" s="357"/>
      <c r="H21" s="357"/>
    </row>
    <row r="22" spans="2:17" ht="15.75" customHeight="1" outlineLevel="1">
      <c r="B22" s="161"/>
      <c r="C22" s="353" t="s">
        <v>157</v>
      </c>
      <c r="D22" s="353"/>
      <c r="E22" s="163"/>
      <c r="F22" s="357" t="s">
        <v>158</v>
      </c>
      <c r="G22" s="357"/>
      <c r="H22" s="357"/>
    </row>
    <row r="23" spans="2:17" ht="15.75" customHeight="1" outlineLevel="1">
      <c r="B23" s="161"/>
      <c r="C23" s="353" t="s">
        <v>35</v>
      </c>
      <c r="D23" s="353"/>
      <c r="E23" s="163"/>
      <c r="F23" s="357">
        <v>320</v>
      </c>
      <c r="G23" s="357"/>
      <c r="H23" s="357"/>
    </row>
    <row r="24" spans="2:17" ht="15.75" customHeight="1">
      <c r="B24" s="51"/>
      <c r="C24" s="54"/>
      <c r="D24" s="54"/>
      <c r="E24" s="64"/>
      <c r="F24" s="54"/>
      <c r="G24" s="54"/>
      <c r="H24" s="53"/>
    </row>
    <row r="25" spans="2:17" ht="15.75" customHeight="1" outlineLevel="1">
      <c r="B25" s="201" t="s">
        <v>39</v>
      </c>
      <c r="C25" s="202" t="s">
        <v>44</v>
      </c>
      <c r="D25" s="202"/>
      <c r="E25" s="204" t="s">
        <v>1</v>
      </c>
      <c r="F25" s="202" t="s">
        <v>1</v>
      </c>
      <c r="G25" s="202" t="s">
        <v>40</v>
      </c>
      <c r="H25" s="204" t="s">
        <v>41</v>
      </c>
    </row>
    <row r="26" spans="2:17" ht="15.75" customHeight="1" outlineLevel="1">
      <c r="B26" s="255">
        <v>1121</v>
      </c>
      <c r="C26" s="246" t="s">
        <v>130</v>
      </c>
      <c r="D26" s="246"/>
      <c r="E26" s="221">
        <v>7210</v>
      </c>
      <c r="F26" s="177">
        <f>E26*'Прайс-лист'!I3*(1-'Прайс-лист'!$E$3)</f>
        <v>5768</v>
      </c>
      <c r="G26" s="255"/>
      <c r="H26" s="178">
        <f>F26</f>
        <v>5768</v>
      </c>
    </row>
    <row r="27" spans="2:17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7" ht="305.25" customHeight="1" outlineLevel="2">
      <c r="B28" s="180"/>
      <c r="C28" s="346" t="s">
        <v>649</v>
      </c>
      <c r="D28" s="346"/>
      <c r="E28" s="346"/>
      <c r="F28" s="346"/>
      <c r="G28" s="346"/>
      <c r="H28" s="34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5">
        <v>2474</v>
      </c>
      <c r="C30" s="253" t="s">
        <v>3</v>
      </c>
      <c r="D30" s="182" t="s">
        <v>277</v>
      </c>
      <c r="E30" s="226">
        <v>265</v>
      </c>
      <c r="F30" s="177">
        <f>E30*'Прайс-лист'!I3*(1-'Прайс-лист'!$E$3)</f>
        <v>212</v>
      </c>
      <c r="G30" s="179">
        <v>0</v>
      </c>
      <c r="H30" s="178">
        <f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</row>
    <row r="31" spans="2:17" ht="15.75" customHeight="1" outlineLevel="1">
      <c r="B31" s="212"/>
      <c r="C31" s="247" t="s">
        <v>454</v>
      </c>
      <c r="D31" s="195" t="s">
        <v>277</v>
      </c>
      <c r="E31" s="226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7" si="0">F31*G31</f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11" t="s">
        <v>383</v>
      </c>
    </row>
    <row r="32" spans="2:17" ht="15.75" customHeight="1" outlineLevel="1">
      <c r="B32" s="255">
        <v>2127</v>
      </c>
      <c r="C32" s="247" t="s">
        <v>458</v>
      </c>
      <c r="D32" s="195" t="s">
        <v>277</v>
      </c>
      <c r="E32" s="226">
        <v>177</v>
      </c>
      <c r="F32" s="177">
        <f>E32*'Прайс-лист'!I3*(1-'Прайс-лист'!$E$3)</f>
        <v>141.6</v>
      </c>
      <c r="G32" s="179">
        <v>0</v>
      </c>
      <c r="H32" s="177">
        <f>F32*G32</f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7" t="s">
        <v>382</v>
      </c>
    </row>
    <row r="33" spans="1:18" ht="15.75" customHeight="1" outlineLevel="1">
      <c r="B33" s="255"/>
      <c r="C33" s="247" t="s">
        <v>465</v>
      </c>
      <c r="D33" s="195" t="s">
        <v>277</v>
      </c>
      <c r="E33" s="226">
        <v>2690</v>
      </c>
      <c r="F33" s="177">
        <f>E33*'Прайс-лист'!I3*(1-'Прайс-лист'!$E$3)</f>
        <v>2152</v>
      </c>
      <c r="G33" s="179">
        <v>0</v>
      </c>
      <c r="H33" s="178">
        <f>F33*G33</f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10"/>
    </row>
    <row r="34" spans="1:18" ht="15.75" customHeight="1" outlineLevel="1">
      <c r="B34" s="255"/>
      <c r="C34" s="247" t="s">
        <v>464</v>
      </c>
      <c r="D34" s="195" t="s">
        <v>277</v>
      </c>
      <c r="E34" s="226">
        <v>3733</v>
      </c>
      <c r="F34" s="177">
        <f>E34*'Прайс-лист'!I3*(1-'Прайс-лист'!$E$3)</f>
        <v>2986.4</v>
      </c>
      <c r="G34" s="179">
        <v>0</v>
      </c>
      <c r="H34" s="178">
        <f>F34*G34</f>
        <v>0</v>
      </c>
      <c r="J34" s="111" t="s">
        <v>332</v>
      </c>
      <c r="K34" s="108" t="s">
        <v>456</v>
      </c>
      <c r="L34" s="114"/>
      <c r="N34" s="114"/>
      <c r="O34" s="109"/>
      <c r="P34" s="281" t="s">
        <v>614</v>
      </c>
      <c r="Q34" s="109"/>
    </row>
    <row r="35" spans="1:18" ht="15.75" customHeight="1" outlineLevel="1">
      <c r="B35" s="255">
        <v>2004</v>
      </c>
      <c r="C35" s="246" t="s">
        <v>279</v>
      </c>
      <c r="D35" s="195" t="s">
        <v>277</v>
      </c>
      <c r="E35" s="226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N35" s="114"/>
      <c r="O35" s="110"/>
      <c r="P35" s="280" t="s">
        <v>403</v>
      </c>
      <c r="Q35" s="111"/>
    </row>
    <row r="36" spans="1:18" ht="15.75" customHeight="1" outlineLevel="1">
      <c r="B36" s="255">
        <v>3051</v>
      </c>
      <c r="C36" s="246" t="s">
        <v>278</v>
      </c>
      <c r="D36" s="195" t="s">
        <v>277</v>
      </c>
      <c r="E36" s="226">
        <v>28</v>
      </c>
      <c r="F36" s="177">
        <f>E36*'Прайс-лист'!I3*(1-'Прайс-лист'!$E$3)</f>
        <v>22.400000000000002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11"/>
      <c r="P36" s="280" t="s">
        <v>404</v>
      </c>
      <c r="Q36" s="128"/>
      <c r="R36" s="111"/>
    </row>
    <row r="37" spans="1:18" ht="15.75" customHeight="1" outlineLevel="1">
      <c r="B37" s="250" t="s">
        <v>378</v>
      </c>
      <c r="C37" s="251" t="s">
        <v>381</v>
      </c>
      <c r="D37" s="195" t="s">
        <v>277</v>
      </c>
      <c r="E37" s="227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P37" s="280" t="s">
        <v>405</v>
      </c>
    </row>
    <row r="38" spans="1:18" ht="15.75" customHeight="1" outlineLevel="1">
      <c r="C38" s="193" t="s">
        <v>4</v>
      </c>
      <c r="D38" s="193"/>
      <c r="E38" s="193"/>
      <c r="F38" s="193"/>
      <c r="G38" s="193"/>
      <c r="H38" s="193"/>
      <c r="P38" s="281" t="s">
        <v>615</v>
      </c>
    </row>
    <row r="39" spans="1:18" ht="15.75" customHeight="1" outlineLevel="1">
      <c r="A39" s="156"/>
      <c r="B39" s="245">
        <v>4144</v>
      </c>
      <c r="C39" s="349" t="s">
        <v>409</v>
      </c>
      <c r="D39" s="349"/>
      <c r="E39" s="228">
        <v>23</v>
      </c>
      <c r="F39" s="177">
        <f>E39*'Прайс-лист'!I3*(1-'Прайс-лист'!$E$3)</f>
        <v>18.400000000000002</v>
      </c>
      <c r="G39" s="179">
        <v>0</v>
      </c>
      <c r="H39" s="178">
        <f t="shared" ref="H39:H55" si="1">F39*G39</f>
        <v>0</v>
      </c>
      <c r="P39" s="280" t="s">
        <v>406</v>
      </c>
    </row>
    <row r="40" spans="1:18" ht="15.75" customHeight="1" outlineLevel="1">
      <c r="A40" s="156"/>
      <c r="B40" s="248">
        <v>2425</v>
      </c>
      <c r="C40" s="349" t="s">
        <v>522</v>
      </c>
      <c r="D40" s="349"/>
      <c r="E40" s="221">
        <v>414</v>
      </c>
      <c r="F40" s="177">
        <f>E40*'Прайс-лист'!I3*(1-'Прайс-лист'!$E$3)</f>
        <v>331.20000000000005</v>
      </c>
      <c r="G40" s="179">
        <v>0</v>
      </c>
      <c r="H40" s="178">
        <f t="shared" si="1"/>
        <v>0</v>
      </c>
      <c r="P40" s="280" t="s">
        <v>407</v>
      </c>
    </row>
    <row r="41" spans="1:18" ht="15.75" customHeight="1" outlineLevel="1">
      <c r="A41" s="156"/>
      <c r="B41" s="248">
        <v>2335</v>
      </c>
      <c r="C41" s="353" t="s">
        <v>63</v>
      </c>
      <c r="D41" s="353"/>
      <c r="E41" s="221">
        <v>123</v>
      </c>
      <c r="F41" s="177">
        <f>E41*'Прайс-лист'!I3*(1-'Прайс-лист'!$E$3)</f>
        <v>98.4</v>
      </c>
      <c r="G41" s="179">
        <v>0</v>
      </c>
      <c r="H41" s="178">
        <f t="shared" si="1"/>
        <v>0</v>
      </c>
    </row>
    <row r="42" spans="1:18" ht="15.75" customHeight="1" outlineLevel="1">
      <c r="A42" s="156"/>
      <c r="B42" s="248">
        <v>2217</v>
      </c>
      <c r="C42" s="353" t="s">
        <v>78</v>
      </c>
      <c r="D42" s="353"/>
      <c r="E42" s="221">
        <v>157</v>
      </c>
      <c r="F42" s="177">
        <f>E42*'Прайс-лист'!I3*(1-'Прайс-лист'!$E$3)</f>
        <v>125.60000000000001</v>
      </c>
      <c r="G42" s="179">
        <v>0</v>
      </c>
      <c r="H42" s="178">
        <f t="shared" si="1"/>
        <v>0</v>
      </c>
    </row>
    <row r="43" spans="1:18" ht="15.75" customHeight="1" outlineLevel="1">
      <c r="A43" s="156"/>
      <c r="B43" s="248">
        <v>250701</v>
      </c>
      <c r="C43" s="353" t="s">
        <v>70</v>
      </c>
      <c r="D43" s="353"/>
      <c r="E43" s="221">
        <v>941</v>
      </c>
      <c r="F43" s="177">
        <f>E43*'Прайс-лист'!I3*(1-'Прайс-лист'!$E$3)</f>
        <v>752.80000000000007</v>
      </c>
      <c r="G43" s="179">
        <v>0</v>
      </c>
      <c r="H43" s="178">
        <f t="shared" si="1"/>
        <v>0</v>
      </c>
    </row>
    <row r="44" spans="1:18" ht="15.75" customHeight="1" outlineLevel="1">
      <c r="A44" s="156"/>
      <c r="B44" s="248">
        <v>2701</v>
      </c>
      <c r="C44" s="353" t="s">
        <v>438</v>
      </c>
      <c r="D44" s="353"/>
      <c r="E44" s="221">
        <v>528</v>
      </c>
      <c r="F44" s="177">
        <f>E44*'Прайс-лист'!I3*(1-'Прайс-лист'!$E$3)</f>
        <v>422.40000000000003</v>
      </c>
      <c r="G44" s="179">
        <v>0</v>
      </c>
      <c r="H44" s="178">
        <f t="shared" si="1"/>
        <v>0</v>
      </c>
    </row>
    <row r="45" spans="1:18" ht="15.75" customHeight="1" outlineLevel="1">
      <c r="A45" s="156"/>
      <c r="B45" s="248">
        <v>2702</v>
      </c>
      <c r="C45" s="353" t="s">
        <v>76</v>
      </c>
      <c r="D45" s="353"/>
      <c r="E45" s="221">
        <v>590</v>
      </c>
      <c r="F45" s="177">
        <f>E45*'Прайс-лист'!I3*(1-'Прайс-лист'!$E$3)</f>
        <v>472</v>
      </c>
      <c r="G45" s="179">
        <v>0</v>
      </c>
      <c r="H45" s="178">
        <f t="shared" si="1"/>
        <v>0</v>
      </c>
    </row>
    <row r="46" spans="1:18" ht="15.75" customHeight="1" outlineLevel="1">
      <c r="A46" s="156"/>
      <c r="B46" s="248">
        <v>2603</v>
      </c>
      <c r="C46" s="353" t="s">
        <v>82</v>
      </c>
      <c r="D46" s="353"/>
      <c r="E46" s="221">
        <v>1008</v>
      </c>
      <c r="F46" s="177">
        <f>E46*'Прайс-лист'!I3*(1-'Прайс-лист'!$E$3)</f>
        <v>806.40000000000009</v>
      </c>
      <c r="G46" s="179">
        <v>0</v>
      </c>
      <c r="H46" s="178">
        <f t="shared" si="1"/>
        <v>0</v>
      </c>
    </row>
    <row r="47" spans="1:18" ht="15.75" customHeight="1" outlineLevel="1">
      <c r="A47" s="156"/>
      <c r="B47" s="248">
        <v>2601</v>
      </c>
      <c r="C47" s="349" t="s">
        <v>633</v>
      </c>
      <c r="D47" s="349"/>
      <c r="E47" s="221">
        <v>101</v>
      </c>
      <c r="F47" s="177">
        <f>E47*'Прайс-лист'!I3*(1-'Прайс-лист'!$E$3)</f>
        <v>80.800000000000011</v>
      </c>
      <c r="G47" s="179">
        <v>0</v>
      </c>
      <c r="H47" s="178">
        <f t="shared" si="1"/>
        <v>0</v>
      </c>
    </row>
    <row r="48" spans="1:18" ht="15.75" customHeight="1" outlineLevel="1">
      <c r="A48" s="156"/>
      <c r="B48" s="248">
        <v>2422</v>
      </c>
      <c r="C48" s="351" t="s">
        <v>47</v>
      </c>
      <c r="D48" s="351"/>
      <c r="E48" s="221">
        <v>510</v>
      </c>
      <c r="F48" s="177">
        <f>E48*'Прайс-лист'!I3*(1-'Прайс-лист'!$E$3)</f>
        <v>408</v>
      </c>
      <c r="G48" s="179">
        <v>0</v>
      </c>
      <c r="H48" s="178">
        <f t="shared" si="1"/>
        <v>0</v>
      </c>
    </row>
    <row r="49" spans="1:8" ht="15.75" customHeight="1" outlineLevel="1">
      <c r="A49" s="156"/>
      <c r="B49" s="248">
        <v>2939</v>
      </c>
      <c r="C49" s="351" t="s">
        <v>6</v>
      </c>
      <c r="D49" s="351"/>
      <c r="E49" s="221">
        <v>174</v>
      </c>
      <c r="F49" s="177">
        <f>E49*'Прайс-лист'!I3*(1-'Прайс-лист'!$E$3)</f>
        <v>139.20000000000002</v>
      </c>
      <c r="G49" s="179">
        <v>0</v>
      </c>
      <c r="H49" s="178">
        <f t="shared" si="1"/>
        <v>0</v>
      </c>
    </row>
    <row r="50" spans="1:8" ht="15.75" customHeight="1" outlineLevel="1">
      <c r="A50" s="156"/>
      <c r="B50" s="248">
        <v>2940</v>
      </c>
      <c r="C50" s="351" t="s">
        <v>67</v>
      </c>
      <c r="D50" s="351"/>
      <c r="E50" s="221">
        <v>213</v>
      </c>
      <c r="F50" s="177">
        <f>E50*'Прайс-лист'!I3*(1-'Прайс-лист'!$E$3)</f>
        <v>170.4</v>
      </c>
      <c r="G50" s="179">
        <v>0</v>
      </c>
      <c r="H50" s="178">
        <f t="shared" si="1"/>
        <v>0</v>
      </c>
    </row>
    <row r="51" spans="1:8" ht="15.75" customHeight="1" outlineLevel="1">
      <c r="A51" s="156"/>
      <c r="B51" s="248">
        <v>2863</v>
      </c>
      <c r="C51" s="351" t="s">
        <v>8</v>
      </c>
      <c r="D51" s="351"/>
      <c r="E51" s="221">
        <v>449</v>
      </c>
      <c r="F51" s="177">
        <f>E51*'Прайс-лист'!I3*(1-'Прайс-лист'!$E$3)</f>
        <v>359.20000000000005</v>
      </c>
      <c r="G51" s="179">
        <v>0</v>
      </c>
      <c r="H51" s="178">
        <f t="shared" si="1"/>
        <v>0</v>
      </c>
    </row>
    <row r="52" spans="1:8" ht="15.75" customHeight="1" outlineLevel="1">
      <c r="A52" s="156"/>
      <c r="B52" s="248">
        <v>286301</v>
      </c>
      <c r="C52" s="351" t="s">
        <v>280</v>
      </c>
      <c r="D52" s="351"/>
      <c r="E52" s="221">
        <v>449</v>
      </c>
      <c r="F52" s="177">
        <f>E52*'Прайс-лист'!I3*(1-'Прайс-лист'!$E$3)</f>
        <v>359.20000000000005</v>
      </c>
      <c r="G52" s="179">
        <v>0</v>
      </c>
      <c r="H52" s="178">
        <f t="shared" si="1"/>
        <v>0</v>
      </c>
    </row>
    <row r="53" spans="1:8" ht="15.75" customHeight="1" outlineLevel="1">
      <c r="A53" s="156"/>
      <c r="B53" s="248">
        <v>2868</v>
      </c>
      <c r="C53" s="351" t="s">
        <v>80</v>
      </c>
      <c r="D53" s="351"/>
      <c r="E53" s="221">
        <v>101</v>
      </c>
      <c r="F53" s="177">
        <f>E53*'Прайс-лист'!I3*(1-'Прайс-лист'!$E$3)</f>
        <v>80.800000000000011</v>
      </c>
      <c r="G53" s="179">
        <v>0</v>
      </c>
      <c r="H53" s="178">
        <f t="shared" si="1"/>
        <v>0</v>
      </c>
    </row>
    <row r="54" spans="1:8" ht="15.75" customHeight="1" outlineLevel="1">
      <c r="A54" s="156"/>
      <c r="B54" s="248">
        <v>2392</v>
      </c>
      <c r="C54" s="349" t="s">
        <v>529</v>
      </c>
      <c r="D54" s="349"/>
      <c r="E54" s="221">
        <v>655</v>
      </c>
      <c r="F54" s="177">
        <f>E54*'Прайс-лист'!I3*(1-'Прайс-лист'!$E$3)</f>
        <v>524</v>
      </c>
      <c r="G54" s="179">
        <v>0</v>
      </c>
      <c r="H54" s="178">
        <f t="shared" si="1"/>
        <v>0</v>
      </c>
    </row>
    <row r="55" spans="1:8" ht="15.75" customHeight="1" outlineLevel="1">
      <c r="A55" s="156"/>
      <c r="B55" s="248">
        <v>2397</v>
      </c>
      <c r="C55" s="349" t="s">
        <v>532</v>
      </c>
      <c r="D55" s="349"/>
      <c r="E55" s="221">
        <v>926</v>
      </c>
      <c r="F55" s="177">
        <f>E55*'Прайс-лист'!I3*(1-'Прайс-лист'!$E$3)</f>
        <v>740.80000000000007</v>
      </c>
      <c r="G55" s="179">
        <v>0</v>
      </c>
      <c r="H55" s="178">
        <f t="shared" si="1"/>
        <v>0</v>
      </c>
    </row>
    <row r="56" spans="1:8" ht="18">
      <c r="B56" s="3"/>
      <c r="C56" s="256"/>
      <c r="D56" s="256"/>
      <c r="E56" s="1"/>
      <c r="F56" s="380" t="s">
        <v>9</v>
      </c>
      <c r="G56" s="350">
        <f>SUM(H26:H55)</f>
        <v>5768</v>
      </c>
      <c r="H56" s="350"/>
    </row>
  </sheetData>
  <sortState ref="A38:J54">
    <sortCondition ref="A38"/>
  </sortState>
  <mergeCells count="62">
    <mergeCell ref="C46:D46"/>
    <mergeCell ref="C47:D47"/>
    <mergeCell ref="C48:D48"/>
    <mergeCell ref="C54:D54"/>
    <mergeCell ref="C55:D55"/>
    <mergeCell ref="C49:D49"/>
    <mergeCell ref="C50:D50"/>
    <mergeCell ref="C51:D51"/>
    <mergeCell ref="C52:D52"/>
    <mergeCell ref="C53:D53"/>
    <mergeCell ref="C41:D41"/>
    <mergeCell ref="C42:D42"/>
    <mergeCell ref="C43:D43"/>
    <mergeCell ref="C44:D44"/>
    <mergeCell ref="C45:D45"/>
    <mergeCell ref="F14:H14"/>
    <mergeCell ref="F15:H15"/>
    <mergeCell ref="F16:H16"/>
    <mergeCell ref="C39:D39"/>
    <mergeCell ref="C40:D40"/>
    <mergeCell ref="F8:H8"/>
    <mergeCell ref="F9:H9"/>
    <mergeCell ref="F10:H10"/>
    <mergeCell ref="F11:H11"/>
    <mergeCell ref="F12:H12"/>
    <mergeCell ref="F20:H20"/>
    <mergeCell ref="F21:H21"/>
    <mergeCell ref="F22:H22"/>
    <mergeCell ref="F23:H23"/>
    <mergeCell ref="C28:H28"/>
    <mergeCell ref="C14:D14"/>
    <mergeCell ref="C17:D17"/>
    <mergeCell ref="C13:D13"/>
    <mergeCell ref="C18:D18"/>
    <mergeCell ref="C20:D20"/>
    <mergeCell ref="C15:D15"/>
    <mergeCell ref="C16:D16"/>
    <mergeCell ref="B3:H3"/>
    <mergeCell ref="C4:D4"/>
    <mergeCell ref="C5:D5"/>
    <mergeCell ref="C6:D6"/>
    <mergeCell ref="C7:D7"/>
    <mergeCell ref="F4:H4"/>
    <mergeCell ref="F5:H5"/>
    <mergeCell ref="F6:H6"/>
    <mergeCell ref="F7:H7"/>
    <mergeCell ref="F13:H13"/>
    <mergeCell ref="G56:H56"/>
    <mergeCell ref="R2:S2"/>
    <mergeCell ref="C22:D22"/>
    <mergeCell ref="C23:D23"/>
    <mergeCell ref="B2:H2"/>
    <mergeCell ref="C8:D8"/>
    <mergeCell ref="C9:D9"/>
    <mergeCell ref="C10:D10"/>
    <mergeCell ref="C11:D11"/>
    <mergeCell ref="C12:D12"/>
    <mergeCell ref="C19:D19"/>
    <mergeCell ref="F17:H17"/>
    <mergeCell ref="F18:H18"/>
    <mergeCell ref="F19:H19"/>
    <mergeCell ref="C21:D21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29" activePane="bottomLeft" state="frozen"/>
      <selection pane="bottomLeft" activeCell="F54" sqref="F54:H54"/>
    </sheetView>
  </sheetViews>
  <sheetFormatPr defaultRowHeight="15.75" customHeight="1" outlineLevelRow="2" outlineLevelCol="1"/>
  <cols>
    <col min="1" max="1" width="3.7109375" style="261" customWidth="1"/>
    <col min="2" max="2" width="12.7109375" style="264" customWidth="1"/>
    <col min="3" max="3" width="80.7109375" style="261" customWidth="1"/>
    <col min="4" max="4" width="25.7109375" style="261" customWidth="1"/>
    <col min="5" max="5" width="11.140625" style="261" hidden="1" customWidth="1"/>
    <col min="6" max="6" width="15.7109375" style="261" customWidth="1"/>
    <col min="7" max="7" width="10.7109375" style="264" customWidth="1"/>
    <col min="8" max="8" width="15.7109375" style="261" customWidth="1"/>
    <col min="9" max="9" width="9.140625" style="261"/>
    <col min="10" max="17" width="15.7109375" style="261" hidden="1" customWidth="1" outlineLevel="1"/>
    <col min="18" max="18" width="9.140625" style="261" collapsed="1"/>
    <col min="19" max="16384" width="9.140625" style="261"/>
  </cols>
  <sheetData>
    <row r="2" spans="2:19" ht="15.75" customHeight="1">
      <c r="B2" s="359" t="s">
        <v>79</v>
      </c>
      <c r="C2" s="359"/>
      <c r="D2" s="359"/>
      <c r="E2" s="359"/>
      <c r="F2" s="359"/>
      <c r="G2" s="359"/>
      <c r="H2" s="359"/>
      <c r="R2" s="343" t="s">
        <v>411</v>
      </c>
      <c r="S2" s="343"/>
    </row>
    <row r="3" spans="2:19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9" ht="15.75" customHeight="1" outlineLevel="1">
      <c r="B4" s="161"/>
      <c r="C4" s="351" t="s">
        <v>16</v>
      </c>
      <c r="D4" s="351"/>
      <c r="E4" s="205"/>
      <c r="F4" s="361">
        <v>470</v>
      </c>
      <c r="G4" s="361"/>
      <c r="H4" s="361"/>
    </row>
    <row r="5" spans="2:19" ht="15.75" customHeight="1" outlineLevel="1">
      <c r="B5" s="161"/>
      <c r="C5" s="351" t="s">
        <v>17</v>
      </c>
      <c r="D5" s="351"/>
      <c r="E5" s="205"/>
      <c r="F5" s="361">
        <v>340</v>
      </c>
      <c r="G5" s="361"/>
      <c r="H5" s="361"/>
    </row>
    <row r="6" spans="2:19" ht="15.75" customHeight="1" outlineLevel="1">
      <c r="B6" s="161"/>
      <c r="C6" s="351" t="s">
        <v>18</v>
      </c>
      <c r="D6" s="351"/>
      <c r="E6" s="205"/>
      <c r="F6" s="361">
        <v>210</v>
      </c>
      <c r="G6" s="361"/>
      <c r="H6" s="361"/>
    </row>
    <row r="7" spans="2:19" ht="15.75" customHeight="1" outlineLevel="1">
      <c r="B7" s="161"/>
      <c r="C7" s="351" t="s">
        <v>19</v>
      </c>
      <c r="D7" s="351"/>
      <c r="E7" s="205"/>
      <c r="F7" s="361">
        <v>110</v>
      </c>
      <c r="G7" s="361"/>
      <c r="H7" s="361"/>
    </row>
    <row r="8" spans="2:19" ht="15.75" customHeight="1" outlineLevel="1">
      <c r="B8" s="161"/>
      <c r="C8" s="351" t="s">
        <v>20</v>
      </c>
      <c r="D8" s="351"/>
      <c r="E8" s="205"/>
      <c r="F8" s="361">
        <v>50</v>
      </c>
      <c r="G8" s="361"/>
      <c r="H8" s="361"/>
    </row>
    <row r="9" spans="2:19" ht="15.75" customHeight="1" outlineLevel="1">
      <c r="B9" s="161"/>
      <c r="C9" s="351" t="s">
        <v>36</v>
      </c>
      <c r="D9" s="351"/>
      <c r="E9" s="205"/>
      <c r="F9" s="361">
        <v>200</v>
      </c>
      <c r="G9" s="361"/>
      <c r="H9" s="361"/>
    </row>
    <row r="10" spans="2:19" ht="15.75" customHeight="1" outlineLevel="1">
      <c r="B10" s="161"/>
      <c r="C10" s="351" t="s">
        <v>21</v>
      </c>
      <c r="D10" s="351"/>
      <c r="E10" s="205"/>
      <c r="F10" s="361">
        <v>900</v>
      </c>
      <c r="G10" s="361"/>
      <c r="H10" s="361"/>
    </row>
    <row r="11" spans="2:19" ht="15.75" customHeight="1" outlineLevel="1">
      <c r="B11" s="161"/>
      <c r="C11" s="351" t="s">
        <v>22</v>
      </c>
      <c r="D11" s="351"/>
      <c r="E11" s="205"/>
      <c r="F11" s="361">
        <v>8</v>
      </c>
      <c r="G11" s="361"/>
      <c r="H11" s="361"/>
    </row>
    <row r="12" spans="2:19" ht="15.75" customHeight="1" outlineLevel="1">
      <c r="B12" s="161"/>
      <c r="C12" s="351" t="s">
        <v>23</v>
      </c>
      <c r="D12" s="351"/>
      <c r="E12" s="205"/>
      <c r="F12" s="361">
        <v>5</v>
      </c>
      <c r="G12" s="361"/>
      <c r="H12" s="361"/>
    </row>
    <row r="13" spans="2:19" ht="15.75" customHeight="1" outlineLevel="1">
      <c r="B13" s="161"/>
      <c r="C13" s="351" t="s">
        <v>172</v>
      </c>
      <c r="D13" s="351"/>
      <c r="E13" s="163"/>
      <c r="F13" s="357">
        <v>40</v>
      </c>
      <c r="G13" s="357"/>
      <c r="H13" s="357"/>
    </row>
    <row r="14" spans="2:19" ht="15.75" customHeight="1" outlineLevel="1">
      <c r="B14" s="161"/>
      <c r="C14" s="351" t="s">
        <v>24</v>
      </c>
      <c r="D14" s="351"/>
      <c r="E14" s="205"/>
      <c r="F14" s="361">
        <v>60</v>
      </c>
      <c r="G14" s="361"/>
      <c r="H14" s="361"/>
    </row>
    <row r="15" spans="2:19" ht="15.75" customHeight="1" outlineLevel="1">
      <c r="B15" s="161"/>
      <c r="C15" s="351" t="s">
        <v>25</v>
      </c>
      <c r="D15" s="351"/>
      <c r="E15" s="205"/>
      <c r="F15" s="361">
        <v>70</v>
      </c>
      <c r="G15" s="361"/>
      <c r="H15" s="361"/>
    </row>
    <row r="16" spans="2:19" ht="15.75" customHeight="1" outlineLevel="1">
      <c r="B16" s="161"/>
      <c r="C16" s="351" t="s">
        <v>26</v>
      </c>
      <c r="D16" s="351"/>
      <c r="E16" s="205"/>
      <c r="F16" s="361">
        <v>150</v>
      </c>
      <c r="G16" s="361"/>
      <c r="H16" s="361"/>
    </row>
    <row r="17" spans="2:17" ht="15.75" customHeight="1" outlineLevel="1">
      <c r="B17" s="161"/>
      <c r="C17" s="351" t="s">
        <v>27</v>
      </c>
      <c r="D17" s="351"/>
      <c r="E17" s="205"/>
      <c r="F17" s="361">
        <v>508</v>
      </c>
      <c r="G17" s="361"/>
      <c r="H17" s="361"/>
    </row>
    <row r="18" spans="2:17" ht="15.75" customHeight="1" outlineLevel="1">
      <c r="B18" s="161"/>
      <c r="C18" s="351" t="s">
        <v>28</v>
      </c>
      <c r="D18" s="351"/>
      <c r="E18" s="205"/>
      <c r="F18" s="361" t="s">
        <v>53</v>
      </c>
      <c r="G18" s="361"/>
      <c r="H18" s="361"/>
    </row>
    <row r="19" spans="2:17" ht="15.75" customHeight="1" outlineLevel="1">
      <c r="B19" s="161"/>
      <c r="C19" s="351" t="s">
        <v>30</v>
      </c>
      <c r="D19" s="351"/>
      <c r="E19" s="205"/>
      <c r="F19" s="361" t="s">
        <v>31</v>
      </c>
      <c r="G19" s="361"/>
      <c r="H19" s="361"/>
    </row>
    <row r="20" spans="2:17" ht="15.75" customHeight="1" outlineLevel="1">
      <c r="B20" s="161"/>
      <c r="C20" s="351" t="s">
        <v>37</v>
      </c>
      <c r="D20" s="351"/>
      <c r="E20" s="205"/>
      <c r="F20" s="361" t="s">
        <v>49</v>
      </c>
      <c r="G20" s="361"/>
      <c r="H20" s="361"/>
    </row>
    <row r="21" spans="2:17" ht="15.75" customHeight="1" outlineLevel="1">
      <c r="B21" s="161"/>
      <c r="C21" s="360" t="s">
        <v>156</v>
      </c>
      <c r="D21" s="360"/>
      <c r="E21" s="205"/>
      <c r="F21" s="361" t="s">
        <v>58</v>
      </c>
      <c r="G21" s="361"/>
      <c r="H21" s="361"/>
    </row>
    <row r="22" spans="2:17" ht="15.75" customHeight="1" outlineLevel="1">
      <c r="B22" s="161"/>
      <c r="C22" s="360" t="s">
        <v>157</v>
      </c>
      <c r="D22" s="360"/>
      <c r="E22" s="205"/>
      <c r="F22" s="361" t="s">
        <v>158</v>
      </c>
      <c r="G22" s="361"/>
      <c r="H22" s="361"/>
    </row>
    <row r="23" spans="2:17" ht="15.75" customHeight="1" outlineLevel="1">
      <c r="B23" s="161"/>
      <c r="C23" s="353" t="s">
        <v>35</v>
      </c>
      <c r="D23" s="353"/>
      <c r="E23" s="205"/>
      <c r="F23" s="361">
        <v>256</v>
      </c>
      <c r="G23" s="361"/>
      <c r="H23" s="361"/>
    </row>
    <row r="24" spans="2:17" ht="15.75" customHeight="1">
      <c r="B24" s="189"/>
      <c r="C24" s="190"/>
      <c r="D24" s="190"/>
      <c r="E24" s="192"/>
      <c r="F24" s="190"/>
      <c r="G24" s="190"/>
      <c r="H24" s="192"/>
    </row>
    <row r="25" spans="2:17" ht="15.75" customHeight="1" outlineLevel="1">
      <c r="B25" s="201" t="s">
        <v>39</v>
      </c>
      <c r="C25" s="202" t="s">
        <v>44</v>
      </c>
      <c r="D25" s="202"/>
      <c r="E25" s="204" t="s">
        <v>1</v>
      </c>
      <c r="F25" s="202" t="s">
        <v>1</v>
      </c>
      <c r="G25" s="202" t="s">
        <v>40</v>
      </c>
      <c r="H25" s="204" t="s">
        <v>41</v>
      </c>
    </row>
    <row r="26" spans="2:17" ht="15.75" customHeight="1" outlineLevel="1">
      <c r="B26" s="249">
        <v>1151</v>
      </c>
      <c r="C26" s="229" t="s">
        <v>130</v>
      </c>
      <c r="D26" s="229"/>
      <c r="E26" s="213">
        <v>5860</v>
      </c>
      <c r="F26" s="177">
        <f>E26*'Прайс-лист'!I3*(1-'Прайс-лист'!$E$3)</f>
        <v>4688</v>
      </c>
      <c r="G26" s="249"/>
      <c r="H26" s="213">
        <f>F26</f>
        <v>4688</v>
      </c>
    </row>
    <row r="27" spans="2:17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7" ht="292.5" customHeight="1" outlineLevel="2">
      <c r="B28" s="180"/>
      <c r="C28" s="346" t="s">
        <v>650</v>
      </c>
      <c r="D28" s="346"/>
      <c r="E28" s="346"/>
      <c r="F28" s="346"/>
      <c r="G28" s="346"/>
      <c r="H28" s="346"/>
    </row>
    <row r="29" spans="2:17" ht="15.75" customHeight="1" outlineLevel="1">
      <c r="B29" s="152"/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5">
        <v>2474</v>
      </c>
      <c r="C30" s="253" t="s">
        <v>3</v>
      </c>
      <c r="D30" s="182" t="s">
        <v>277</v>
      </c>
      <c r="E30" s="177">
        <v>265</v>
      </c>
      <c r="F30" s="177">
        <f>E30*'Прайс-лист'!I3*(1-'Прайс-лист'!$E$3)</f>
        <v>212</v>
      </c>
      <c r="G30" s="179">
        <v>0</v>
      </c>
      <c r="H30" s="178">
        <f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</row>
    <row r="31" spans="2:17" ht="15.75" customHeight="1" outlineLevel="1">
      <c r="B31" s="212"/>
      <c r="C31" s="247" t="s">
        <v>454</v>
      </c>
      <c r="D31" s="195" t="s">
        <v>277</v>
      </c>
      <c r="E31" s="177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7" si="0">F31*G31</f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11" t="s">
        <v>383</v>
      </c>
    </row>
    <row r="32" spans="2:17" ht="15.75" customHeight="1" outlineLevel="1">
      <c r="B32" s="255">
        <v>2120</v>
      </c>
      <c r="C32" s="247" t="s">
        <v>458</v>
      </c>
      <c r="D32" s="195" t="s">
        <v>277</v>
      </c>
      <c r="E32" s="177">
        <v>151</v>
      </c>
      <c r="F32" s="177">
        <f>E32*'Прайс-лист'!I3*(1-'Прайс-лист'!$E$3)</f>
        <v>120.80000000000001</v>
      </c>
      <c r="G32" s="179">
        <v>0</v>
      </c>
      <c r="H32" s="177">
        <f>F32*G32</f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7" t="s">
        <v>382</v>
      </c>
    </row>
    <row r="33" spans="1:17" ht="15.75" customHeight="1" outlineLevel="1">
      <c r="B33" s="255"/>
      <c r="C33" s="247" t="s">
        <v>465</v>
      </c>
      <c r="D33" s="195" t="s">
        <v>277</v>
      </c>
      <c r="E33" s="177">
        <v>2487</v>
      </c>
      <c r="F33" s="177">
        <f>E33*'Прайс-лист'!I3*(1-'Прайс-лист'!$E$3)</f>
        <v>1989.6000000000001</v>
      </c>
      <c r="G33" s="179">
        <v>0</v>
      </c>
      <c r="H33" s="178">
        <f>F33*G33</f>
        <v>0</v>
      </c>
      <c r="J33" s="109" t="s">
        <v>331</v>
      </c>
      <c r="K33" s="114" t="s">
        <v>451</v>
      </c>
      <c r="L33" s="152"/>
      <c r="M33" s="111" t="s">
        <v>526</v>
      </c>
      <c r="N33" s="109" t="s">
        <v>447</v>
      </c>
      <c r="O33" s="123"/>
      <c r="P33" s="281" t="s">
        <v>613</v>
      </c>
      <c r="Q33" s="110"/>
    </row>
    <row r="34" spans="1:17" ht="15.75" customHeight="1" outlineLevel="1">
      <c r="B34" s="255"/>
      <c r="C34" s="247" t="s">
        <v>464</v>
      </c>
      <c r="D34" s="195" t="s">
        <v>277</v>
      </c>
      <c r="E34" s="177">
        <v>3357</v>
      </c>
      <c r="F34" s="177">
        <f>E34*'Прайс-лист'!I3*(1-'Прайс-лист'!$E$3)</f>
        <v>2685.6000000000004</v>
      </c>
      <c r="G34" s="179">
        <v>0</v>
      </c>
      <c r="H34" s="178">
        <f>F34*G34</f>
        <v>0</v>
      </c>
      <c r="J34" s="111" t="s">
        <v>332</v>
      </c>
      <c r="K34" s="108" t="s">
        <v>456</v>
      </c>
      <c r="L34" s="114"/>
      <c r="M34" s="152"/>
      <c r="N34" s="114"/>
      <c r="O34" s="109"/>
      <c r="P34" s="281" t="s">
        <v>614</v>
      </c>
      <c r="Q34" s="109"/>
    </row>
    <row r="35" spans="1:17" ht="15.75" customHeight="1" outlineLevel="1">
      <c r="B35" s="255">
        <v>2004</v>
      </c>
      <c r="C35" s="246" t="s">
        <v>279</v>
      </c>
      <c r="D35" s="195" t="s">
        <v>277</v>
      </c>
      <c r="E35" s="177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M35" s="152"/>
      <c r="N35" s="114"/>
      <c r="O35" s="110"/>
      <c r="P35" s="280" t="s">
        <v>403</v>
      </c>
      <c r="Q35" s="111"/>
    </row>
    <row r="36" spans="1:17" ht="15.75" customHeight="1" outlineLevel="1">
      <c r="B36" s="255">
        <v>3051</v>
      </c>
      <c r="C36" s="246" t="s">
        <v>278</v>
      </c>
      <c r="D36" s="195" t="s">
        <v>277</v>
      </c>
      <c r="E36" s="177">
        <v>28</v>
      </c>
      <c r="F36" s="177">
        <f>E36*'Прайс-лист'!I3*(1-'Прайс-лист'!$E$3)</f>
        <v>22.400000000000002</v>
      </c>
      <c r="G36" s="179">
        <v>0</v>
      </c>
      <c r="H36" s="178">
        <f t="shared" si="0"/>
        <v>0</v>
      </c>
      <c r="J36" s="152"/>
      <c r="K36" s="133" t="s">
        <v>455</v>
      </c>
      <c r="L36" s="111"/>
      <c r="M36" s="111"/>
      <c r="N36" s="111"/>
      <c r="O36" s="111"/>
      <c r="P36" s="280" t="s">
        <v>404</v>
      </c>
      <c r="Q36" s="128"/>
    </row>
    <row r="37" spans="1:17" ht="15.75" customHeight="1" outlineLevel="1">
      <c r="B37" s="250" t="s">
        <v>378</v>
      </c>
      <c r="C37" s="251" t="s">
        <v>381</v>
      </c>
      <c r="D37" s="195" t="s">
        <v>277</v>
      </c>
      <c r="E37" s="177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J37" s="152"/>
      <c r="K37" s="152"/>
      <c r="L37" s="152"/>
      <c r="M37" s="152"/>
      <c r="N37" s="152"/>
      <c r="O37" s="152"/>
      <c r="P37" s="280" t="s">
        <v>405</v>
      </c>
    </row>
    <row r="38" spans="1:17" ht="15.75" customHeight="1" outlineLevel="1">
      <c r="B38" s="152"/>
      <c r="C38" s="193" t="s">
        <v>4</v>
      </c>
      <c r="D38" s="193"/>
      <c r="E38" s="193"/>
      <c r="F38" s="193"/>
      <c r="G38" s="193"/>
      <c r="H38" s="193"/>
      <c r="J38" s="152"/>
      <c r="K38" s="152"/>
      <c r="L38" s="152"/>
      <c r="M38" s="152"/>
      <c r="N38" s="152"/>
      <c r="O38" s="152"/>
      <c r="P38" s="281" t="s">
        <v>615</v>
      </c>
    </row>
    <row r="39" spans="1:17" ht="15.75" customHeight="1" outlineLevel="1">
      <c r="A39" s="266"/>
      <c r="B39" s="248">
        <v>4144</v>
      </c>
      <c r="C39" s="349" t="s">
        <v>409</v>
      </c>
      <c r="D39" s="349"/>
      <c r="E39" s="213">
        <v>23</v>
      </c>
      <c r="F39" s="177">
        <f>E39*'Прайс-лист'!I3*(1-'Прайс-лист'!$E$3)</f>
        <v>18.400000000000002</v>
      </c>
      <c r="G39" s="179">
        <v>0</v>
      </c>
      <c r="H39" s="178">
        <f>F39*G39</f>
        <v>0</v>
      </c>
      <c r="J39" s="152"/>
      <c r="K39" s="152"/>
      <c r="L39" s="152"/>
      <c r="M39" s="152"/>
      <c r="N39" s="152"/>
      <c r="O39" s="152"/>
      <c r="P39" s="280" t="s">
        <v>406</v>
      </c>
    </row>
    <row r="40" spans="1:17" ht="15.75" customHeight="1" outlineLevel="1">
      <c r="A40" s="266"/>
      <c r="B40" s="248">
        <v>2413</v>
      </c>
      <c r="C40" s="353" t="s">
        <v>312</v>
      </c>
      <c r="D40" s="353"/>
      <c r="E40" s="213">
        <v>362</v>
      </c>
      <c r="F40" s="177">
        <f>E40*'Прайс-лист'!I3*(1-'Прайс-лист'!$E$3)</f>
        <v>289.60000000000002</v>
      </c>
      <c r="G40" s="230">
        <v>0</v>
      </c>
      <c r="H40" s="213">
        <f t="shared" ref="H40:H53" si="1">F40*G40</f>
        <v>0</v>
      </c>
      <c r="J40" s="152"/>
      <c r="K40" s="152"/>
      <c r="L40" s="152"/>
      <c r="M40" s="152"/>
      <c r="N40" s="152"/>
      <c r="O40" s="152"/>
      <c r="P40" s="280" t="s">
        <v>407</v>
      </c>
    </row>
    <row r="41" spans="1:17" ht="15.75" customHeight="1" outlineLevel="1">
      <c r="A41" s="266"/>
      <c r="B41" s="248">
        <v>2338</v>
      </c>
      <c r="C41" s="353" t="s">
        <v>63</v>
      </c>
      <c r="D41" s="353"/>
      <c r="E41" s="213">
        <v>90</v>
      </c>
      <c r="F41" s="177">
        <f>E41*'Прайс-лист'!I3*(1-'Прайс-лист'!$E$3)</f>
        <v>72</v>
      </c>
      <c r="G41" s="230">
        <v>0</v>
      </c>
      <c r="H41" s="213">
        <f t="shared" si="1"/>
        <v>0</v>
      </c>
    </row>
    <row r="42" spans="1:17" ht="15.75" customHeight="1" outlineLevel="1">
      <c r="A42" s="266"/>
      <c r="B42" s="248">
        <v>2217</v>
      </c>
      <c r="C42" s="353" t="s">
        <v>78</v>
      </c>
      <c r="D42" s="353"/>
      <c r="E42" s="213">
        <v>140</v>
      </c>
      <c r="F42" s="177">
        <f>E42*'Прайс-лист'!I3*(1-'Прайс-лист'!$E$3)</f>
        <v>112</v>
      </c>
      <c r="G42" s="230">
        <v>0</v>
      </c>
      <c r="H42" s="213">
        <f t="shared" si="1"/>
        <v>0</v>
      </c>
    </row>
    <row r="43" spans="1:17" ht="15.75" customHeight="1" outlineLevel="1">
      <c r="A43" s="266"/>
      <c r="B43" s="248">
        <v>2513</v>
      </c>
      <c r="C43" s="353" t="s">
        <v>536</v>
      </c>
      <c r="D43" s="353"/>
      <c r="E43" s="213">
        <v>827</v>
      </c>
      <c r="F43" s="177">
        <f>E43*'Прайс-лист'!I3*(1-'Прайс-лист'!$E$3)</f>
        <v>661.6</v>
      </c>
      <c r="G43" s="230">
        <v>0</v>
      </c>
      <c r="H43" s="213">
        <f>F43*G43</f>
        <v>0</v>
      </c>
    </row>
    <row r="44" spans="1:17" ht="15.75" customHeight="1" outlineLevel="1">
      <c r="A44" s="266"/>
      <c r="B44" s="248">
        <v>2701</v>
      </c>
      <c r="C44" s="353" t="s">
        <v>438</v>
      </c>
      <c r="D44" s="353"/>
      <c r="E44" s="213">
        <v>528</v>
      </c>
      <c r="F44" s="177">
        <f>E44*'Прайс-лист'!I3*(1-'Прайс-лист'!$E$3)</f>
        <v>422.40000000000003</v>
      </c>
      <c r="G44" s="230">
        <v>0</v>
      </c>
      <c r="H44" s="213">
        <f>F44*G44</f>
        <v>0</v>
      </c>
    </row>
    <row r="45" spans="1:17" ht="15.75" customHeight="1" outlineLevel="1">
      <c r="A45" s="266"/>
      <c r="B45" s="248">
        <v>2702</v>
      </c>
      <c r="C45" s="353" t="s">
        <v>76</v>
      </c>
      <c r="D45" s="353"/>
      <c r="E45" s="213">
        <v>590</v>
      </c>
      <c r="F45" s="177">
        <f>E45*'Прайс-лист'!I3*(1-'Прайс-лист'!$E$3)</f>
        <v>472</v>
      </c>
      <c r="G45" s="230">
        <v>0</v>
      </c>
      <c r="H45" s="213">
        <f>F45*G45</f>
        <v>0</v>
      </c>
    </row>
    <row r="46" spans="1:17" ht="15.75" customHeight="1" outlineLevel="1">
      <c r="A46" s="266"/>
      <c r="B46" s="248">
        <v>2422</v>
      </c>
      <c r="C46" s="353" t="s">
        <v>47</v>
      </c>
      <c r="D46" s="353"/>
      <c r="E46" s="213">
        <v>510</v>
      </c>
      <c r="F46" s="177">
        <f>E46*'Прайс-лист'!I3*(1-'Прайс-лист'!$E$3)</f>
        <v>408</v>
      </c>
      <c r="G46" s="230">
        <v>0</v>
      </c>
      <c r="H46" s="213">
        <f t="shared" si="1"/>
        <v>0</v>
      </c>
    </row>
    <row r="47" spans="1:17" ht="15.75" customHeight="1" outlineLevel="1">
      <c r="A47" s="266"/>
      <c r="B47" s="248">
        <v>2911</v>
      </c>
      <c r="C47" s="353" t="s">
        <v>6</v>
      </c>
      <c r="D47" s="353"/>
      <c r="E47" s="213">
        <v>158</v>
      </c>
      <c r="F47" s="177">
        <f>E47*'Прайс-лист'!I3*(1-'Прайс-лист'!$E$3)</f>
        <v>126.4</v>
      </c>
      <c r="G47" s="230">
        <v>0</v>
      </c>
      <c r="H47" s="213">
        <f>F47*G47</f>
        <v>0</v>
      </c>
    </row>
    <row r="48" spans="1:17" ht="15.75" customHeight="1" outlineLevel="1">
      <c r="A48" s="266"/>
      <c r="B48" s="248">
        <v>2912</v>
      </c>
      <c r="C48" s="353" t="s">
        <v>67</v>
      </c>
      <c r="D48" s="353"/>
      <c r="E48" s="213">
        <v>203</v>
      </c>
      <c r="F48" s="177">
        <f>E48*'Прайс-лист'!I3*(1-'Прайс-лист'!$E$3)</f>
        <v>162.4</v>
      </c>
      <c r="G48" s="230">
        <v>0</v>
      </c>
      <c r="H48" s="213">
        <f>F48*G48</f>
        <v>0</v>
      </c>
    </row>
    <row r="49" spans="1:8" ht="15.75" customHeight="1" outlineLevel="1">
      <c r="A49" s="266"/>
      <c r="B49" s="248">
        <v>2881</v>
      </c>
      <c r="C49" s="353" t="s">
        <v>8</v>
      </c>
      <c r="D49" s="353"/>
      <c r="E49" s="213">
        <v>449</v>
      </c>
      <c r="F49" s="177">
        <f>E49*'Прайс-лист'!I3*(1-'Прайс-лист'!$E$3)</f>
        <v>359.20000000000005</v>
      </c>
      <c r="G49" s="230">
        <v>0</v>
      </c>
      <c r="H49" s="213">
        <f t="shared" si="1"/>
        <v>0</v>
      </c>
    </row>
    <row r="50" spans="1:8" ht="15.75" customHeight="1" outlineLevel="1">
      <c r="A50" s="266"/>
      <c r="B50" s="248">
        <v>288101</v>
      </c>
      <c r="C50" s="353" t="s">
        <v>280</v>
      </c>
      <c r="D50" s="353"/>
      <c r="E50" s="213">
        <v>449</v>
      </c>
      <c r="F50" s="177">
        <f>E50*'Прайс-лист'!I3*(1-'Прайс-лист'!$E$3)</f>
        <v>359.20000000000005</v>
      </c>
      <c r="G50" s="230">
        <v>0</v>
      </c>
      <c r="H50" s="213">
        <f t="shared" si="1"/>
        <v>0</v>
      </c>
    </row>
    <row r="51" spans="1:8" ht="15.75" customHeight="1" outlineLevel="1">
      <c r="A51" s="266"/>
      <c r="B51" s="248">
        <v>2868</v>
      </c>
      <c r="C51" s="353" t="s">
        <v>80</v>
      </c>
      <c r="D51" s="353"/>
      <c r="E51" s="213">
        <v>101</v>
      </c>
      <c r="F51" s="177">
        <f>E51*'Прайс-лист'!I3*(1-'Прайс-лист'!$E$3)</f>
        <v>80.800000000000011</v>
      </c>
      <c r="G51" s="230">
        <v>0</v>
      </c>
      <c r="H51" s="213">
        <f t="shared" si="1"/>
        <v>0</v>
      </c>
    </row>
    <row r="52" spans="1:8" ht="15.75" customHeight="1" outlineLevel="1">
      <c r="A52" s="266"/>
      <c r="B52" s="248">
        <v>2392</v>
      </c>
      <c r="C52" s="349" t="s">
        <v>529</v>
      </c>
      <c r="D52" s="349"/>
      <c r="E52" s="213">
        <v>655</v>
      </c>
      <c r="F52" s="177">
        <f>E52*'Прайс-лист'!I3*(1-'Прайс-лист'!$E$3)</f>
        <v>524</v>
      </c>
      <c r="G52" s="230">
        <v>0</v>
      </c>
      <c r="H52" s="213">
        <f t="shared" si="1"/>
        <v>0</v>
      </c>
    </row>
    <row r="53" spans="1:8" ht="15.75" customHeight="1" outlineLevel="1">
      <c r="A53" s="266"/>
      <c r="B53" s="248">
        <v>2397</v>
      </c>
      <c r="C53" s="349" t="s">
        <v>532</v>
      </c>
      <c r="D53" s="349"/>
      <c r="E53" s="213">
        <v>926</v>
      </c>
      <c r="F53" s="177">
        <f>E53*'Прайс-лист'!I3*(1-'Прайс-лист'!$E$3)</f>
        <v>740.80000000000007</v>
      </c>
      <c r="G53" s="230">
        <v>0</v>
      </c>
      <c r="H53" s="213">
        <f t="shared" si="1"/>
        <v>0</v>
      </c>
    </row>
    <row r="54" spans="1:8" ht="18">
      <c r="B54" s="267"/>
      <c r="C54" s="32"/>
      <c r="D54" s="32"/>
      <c r="E54" s="2"/>
      <c r="F54" s="380" t="s">
        <v>9</v>
      </c>
      <c r="G54" s="358">
        <f>SUM(H26:H53)</f>
        <v>4688</v>
      </c>
      <c r="H54" s="358"/>
    </row>
  </sheetData>
  <mergeCells count="60">
    <mergeCell ref="C49:D49"/>
    <mergeCell ref="C50:D50"/>
    <mergeCell ref="C51:D51"/>
    <mergeCell ref="C52:D52"/>
    <mergeCell ref="C53:D53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23:D23"/>
    <mergeCell ref="F22:H22"/>
    <mergeCell ref="F23:H23"/>
    <mergeCell ref="F17:H17"/>
    <mergeCell ref="F18:H18"/>
    <mergeCell ref="F19:H19"/>
    <mergeCell ref="F20:H20"/>
    <mergeCell ref="F21:H21"/>
    <mergeCell ref="C22:D22"/>
    <mergeCell ref="C17:D17"/>
    <mergeCell ref="C18:D18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B2:H2"/>
    <mergeCell ref="C13:D13"/>
    <mergeCell ref="C19:D19"/>
    <mergeCell ref="C20:D20"/>
    <mergeCell ref="C21:D21"/>
    <mergeCell ref="F13:H13"/>
    <mergeCell ref="G54:H54"/>
    <mergeCell ref="R2:S2"/>
    <mergeCell ref="C16:D16"/>
    <mergeCell ref="C6:D6"/>
    <mergeCell ref="C7:D7"/>
    <mergeCell ref="C8:D8"/>
    <mergeCell ref="C9:D9"/>
    <mergeCell ref="C10:D10"/>
    <mergeCell ref="C4:D4"/>
    <mergeCell ref="B3:H3"/>
    <mergeCell ref="C5:D5"/>
    <mergeCell ref="C11:D11"/>
    <mergeCell ref="C12:D12"/>
    <mergeCell ref="C14:D14"/>
    <mergeCell ref="C15:D15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152" hidden="1" customWidth="1"/>
    <col min="6" max="6" width="15.7109375" style="152" customWidth="1"/>
    <col min="7" max="7" width="10.7109375" style="152" customWidth="1"/>
    <col min="8" max="8" width="15.7109375" style="152" customWidth="1"/>
    <col min="9" max="9" width="9.140625" style="152"/>
    <col min="10" max="17" width="15.7109375" style="152" hidden="1" customWidth="1" outlineLevel="1"/>
    <col min="18" max="18" width="9.140625" style="152" collapsed="1"/>
    <col min="19" max="16384" width="9.140625" style="152"/>
  </cols>
  <sheetData>
    <row r="2" spans="2:19" ht="15.75" customHeight="1">
      <c r="B2" s="344" t="s">
        <v>77</v>
      </c>
      <c r="C2" s="344"/>
      <c r="D2" s="344"/>
      <c r="E2" s="344"/>
      <c r="F2" s="344"/>
      <c r="G2" s="344"/>
      <c r="H2" s="344"/>
      <c r="R2" s="343" t="s">
        <v>411</v>
      </c>
      <c r="S2" s="343"/>
    </row>
    <row r="3" spans="2:19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9" ht="15.75" customHeight="1" outlineLevel="1">
      <c r="B4" s="161"/>
      <c r="C4" s="351" t="s">
        <v>16</v>
      </c>
      <c r="D4" s="351"/>
      <c r="E4" s="205"/>
      <c r="F4" s="357">
        <v>420</v>
      </c>
      <c r="G4" s="357"/>
      <c r="H4" s="357"/>
    </row>
    <row r="5" spans="2:19" ht="15.75" customHeight="1" outlineLevel="1">
      <c r="B5" s="161"/>
      <c r="C5" s="351" t="s">
        <v>17</v>
      </c>
      <c r="D5" s="351"/>
      <c r="E5" s="205"/>
      <c r="F5" s="357">
        <v>310</v>
      </c>
      <c r="G5" s="357"/>
      <c r="H5" s="357"/>
    </row>
    <row r="6" spans="2:19" ht="15.75" customHeight="1" outlineLevel="1">
      <c r="B6" s="161"/>
      <c r="C6" s="351" t="s">
        <v>18</v>
      </c>
      <c r="D6" s="351"/>
      <c r="E6" s="205"/>
      <c r="F6" s="357">
        <v>195</v>
      </c>
      <c r="G6" s="357"/>
      <c r="H6" s="357"/>
    </row>
    <row r="7" spans="2:19" ht="15.75" customHeight="1" outlineLevel="1">
      <c r="B7" s="161"/>
      <c r="C7" s="351" t="s">
        <v>19</v>
      </c>
      <c r="D7" s="351"/>
      <c r="E7" s="205"/>
      <c r="F7" s="357">
        <v>101</v>
      </c>
      <c r="G7" s="357"/>
      <c r="H7" s="357"/>
    </row>
    <row r="8" spans="2:19" ht="15.75" customHeight="1" outlineLevel="1">
      <c r="B8" s="161"/>
      <c r="C8" s="351" t="s">
        <v>20</v>
      </c>
      <c r="D8" s="351"/>
      <c r="E8" s="205"/>
      <c r="F8" s="357">
        <v>46</v>
      </c>
      <c r="G8" s="357"/>
      <c r="H8" s="357"/>
    </row>
    <row r="9" spans="2:19" ht="15.75" customHeight="1" outlineLevel="1">
      <c r="B9" s="161"/>
      <c r="C9" s="351" t="s">
        <v>36</v>
      </c>
      <c r="D9" s="351"/>
      <c r="E9" s="205"/>
      <c r="F9" s="357">
        <v>145</v>
      </c>
      <c r="G9" s="357"/>
      <c r="H9" s="357"/>
    </row>
    <row r="10" spans="2:19" ht="15.75" customHeight="1" outlineLevel="1">
      <c r="B10" s="161"/>
      <c r="C10" s="351" t="s">
        <v>21</v>
      </c>
      <c r="D10" s="351"/>
      <c r="E10" s="205"/>
      <c r="F10" s="357">
        <v>700</v>
      </c>
      <c r="G10" s="357"/>
      <c r="H10" s="357"/>
    </row>
    <row r="11" spans="2:19" ht="15.75" customHeight="1" outlineLevel="1">
      <c r="B11" s="161"/>
      <c r="C11" s="351" t="s">
        <v>22</v>
      </c>
      <c r="D11" s="351"/>
      <c r="E11" s="205"/>
      <c r="F11" s="357">
        <v>6</v>
      </c>
      <c r="G11" s="357"/>
      <c r="H11" s="357"/>
    </row>
    <row r="12" spans="2:19" ht="15.75" customHeight="1" outlineLevel="1">
      <c r="B12" s="161"/>
      <c r="C12" s="351" t="s">
        <v>23</v>
      </c>
      <c r="D12" s="351"/>
      <c r="E12" s="205"/>
      <c r="F12" s="357">
        <v>3</v>
      </c>
      <c r="G12" s="357"/>
      <c r="H12" s="357"/>
    </row>
    <row r="13" spans="2:19" ht="15.75" customHeight="1" outlineLevel="1">
      <c r="B13" s="161"/>
      <c r="C13" s="351" t="s">
        <v>172</v>
      </c>
      <c r="D13" s="351"/>
      <c r="E13" s="163"/>
      <c r="F13" s="342">
        <v>25</v>
      </c>
      <c r="G13" s="342"/>
      <c r="H13" s="342"/>
    </row>
    <row r="14" spans="2:19" ht="15.75" customHeight="1" outlineLevel="1">
      <c r="B14" s="161"/>
      <c r="C14" s="351" t="s">
        <v>24</v>
      </c>
      <c r="D14" s="351"/>
      <c r="E14" s="205"/>
      <c r="F14" s="342">
        <v>40</v>
      </c>
      <c r="G14" s="342"/>
      <c r="H14" s="342"/>
    </row>
    <row r="15" spans="2:19" ht="15.75" customHeight="1" outlineLevel="1">
      <c r="B15" s="161"/>
      <c r="C15" s="351" t="s">
        <v>25</v>
      </c>
      <c r="D15" s="351"/>
      <c r="E15" s="205"/>
      <c r="F15" s="342">
        <v>50</v>
      </c>
      <c r="G15" s="342"/>
      <c r="H15" s="342"/>
    </row>
    <row r="16" spans="2:19" ht="15.75" customHeight="1" outlineLevel="1">
      <c r="B16" s="161"/>
      <c r="C16" s="351" t="s">
        <v>26</v>
      </c>
      <c r="D16" s="351"/>
      <c r="E16" s="205"/>
      <c r="F16" s="357">
        <v>115</v>
      </c>
      <c r="G16" s="357"/>
      <c r="H16" s="357"/>
    </row>
    <row r="17" spans="2:17" ht="15.75" customHeight="1" outlineLevel="1">
      <c r="B17" s="161"/>
      <c r="C17" s="351" t="s">
        <v>27</v>
      </c>
      <c r="D17" s="351"/>
      <c r="E17" s="205"/>
      <c r="F17" s="357" t="s">
        <v>52</v>
      </c>
      <c r="G17" s="357"/>
      <c r="H17" s="357"/>
    </row>
    <row r="18" spans="2:17" ht="15.75" customHeight="1" outlineLevel="1">
      <c r="B18" s="161"/>
      <c r="C18" s="351" t="s">
        <v>28</v>
      </c>
      <c r="D18" s="351"/>
      <c r="E18" s="205"/>
      <c r="F18" s="357" t="s">
        <v>53</v>
      </c>
      <c r="G18" s="357"/>
      <c r="H18" s="357"/>
    </row>
    <row r="19" spans="2:17" ht="15.75" customHeight="1" outlineLevel="1">
      <c r="B19" s="161"/>
      <c r="C19" s="351" t="s">
        <v>30</v>
      </c>
      <c r="D19" s="351"/>
      <c r="E19" s="205"/>
      <c r="F19" s="357" t="s">
        <v>31</v>
      </c>
      <c r="G19" s="357"/>
      <c r="H19" s="357"/>
    </row>
    <row r="20" spans="2:17" ht="15.75" customHeight="1" outlineLevel="1">
      <c r="B20" s="161"/>
      <c r="C20" s="351" t="s">
        <v>37</v>
      </c>
      <c r="D20" s="351"/>
      <c r="E20" s="205"/>
      <c r="F20" s="357" t="s">
        <v>49</v>
      </c>
      <c r="G20" s="357"/>
      <c r="H20" s="357"/>
    </row>
    <row r="21" spans="2:17" ht="15.75" customHeight="1" outlineLevel="1">
      <c r="B21" s="161"/>
      <c r="C21" s="353" t="s">
        <v>156</v>
      </c>
      <c r="D21" s="353"/>
      <c r="E21" s="205"/>
      <c r="F21" s="357" t="s">
        <v>57</v>
      </c>
      <c r="G21" s="357"/>
      <c r="H21" s="357"/>
    </row>
    <row r="22" spans="2:17" ht="15.75" customHeight="1" outlineLevel="1">
      <c r="B22" s="161"/>
      <c r="C22" s="353" t="s">
        <v>157</v>
      </c>
      <c r="D22" s="353"/>
      <c r="E22" s="205"/>
      <c r="F22" s="357" t="s">
        <v>155</v>
      </c>
      <c r="G22" s="357"/>
      <c r="H22" s="357"/>
    </row>
    <row r="23" spans="2:17" ht="15.75" customHeight="1" outlineLevel="1">
      <c r="B23" s="161"/>
      <c r="C23" s="353" t="s">
        <v>35</v>
      </c>
      <c r="D23" s="353"/>
      <c r="E23" s="205"/>
      <c r="F23" s="357">
        <v>209</v>
      </c>
      <c r="G23" s="357"/>
      <c r="H23" s="357"/>
    </row>
    <row r="24" spans="2:17" ht="15.75" customHeight="1">
      <c r="B24" s="51"/>
      <c r="C24" s="54"/>
      <c r="D24" s="54"/>
      <c r="E24" s="53"/>
      <c r="F24" s="54"/>
      <c r="G24" s="54"/>
      <c r="H24" s="53"/>
    </row>
    <row r="25" spans="2:17" ht="15.75" customHeight="1" outlineLevel="1">
      <c r="B25" s="43" t="s">
        <v>39</v>
      </c>
      <c r="C25" s="44" t="s">
        <v>44</v>
      </c>
      <c r="D25" s="44"/>
      <c r="E25" s="45" t="s">
        <v>1</v>
      </c>
      <c r="F25" s="44" t="s">
        <v>1</v>
      </c>
      <c r="G25" s="44" t="s">
        <v>40</v>
      </c>
      <c r="H25" s="45" t="s">
        <v>41</v>
      </c>
    </row>
    <row r="26" spans="2:17" ht="15.75" customHeight="1" outlineLevel="1">
      <c r="B26" s="255">
        <v>1141</v>
      </c>
      <c r="C26" s="246" t="s">
        <v>130</v>
      </c>
      <c r="D26" s="246"/>
      <c r="E26" s="178">
        <v>4815</v>
      </c>
      <c r="F26" s="177">
        <f>E26*'Прайс-лист'!I3*(1-'Прайс-лист'!$E$3)</f>
        <v>3852</v>
      </c>
      <c r="G26" s="255"/>
      <c r="H26" s="178">
        <f>F26</f>
        <v>3852</v>
      </c>
    </row>
    <row r="27" spans="2:17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7" ht="291.75" customHeight="1" outlineLevel="2">
      <c r="B28" s="180"/>
      <c r="C28" s="346" t="s">
        <v>651</v>
      </c>
      <c r="D28" s="346"/>
      <c r="E28" s="346"/>
      <c r="F28" s="346"/>
      <c r="G28" s="346"/>
      <c r="H28" s="34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5">
        <v>2474</v>
      </c>
      <c r="C30" s="253" t="s">
        <v>3</v>
      </c>
      <c r="D30" s="182" t="s">
        <v>277</v>
      </c>
      <c r="E30" s="177">
        <v>265</v>
      </c>
      <c r="F30" s="177">
        <f>E30*'Прайс-лист'!I3*(1-'Прайс-лист'!$E$3)</f>
        <v>212</v>
      </c>
      <c r="G30" s="179">
        <v>0</v>
      </c>
      <c r="H30" s="178">
        <f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</row>
    <row r="31" spans="2:17" ht="15.75" customHeight="1" outlineLevel="1">
      <c r="B31" s="212"/>
      <c r="C31" s="247" t="s">
        <v>454</v>
      </c>
      <c r="D31" s="195" t="s">
        <v>277</v>
      </c>
      <c r="E31" s="177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8" si="0">F31*G31</f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11" t="s">
        <v>383</v>
      </c>
    </row>
    <row r="32" spans="2:17" ht="15.75" customHeight="1" outlineLevel="1">
      <c r="B32" s="255">
        <v>2126</v>
      </c>
      <c r="C32" s="247" t="s">
        <v>458</v>
      </c>
      <c r="D32" s="195" t="s">
        <v>277</v>
      </c>
      <c r="E32" s="177">
        <v>143</v>
      </c>
      <c r="F32" s="177">
        <f>E32*'Прайс-лист'!I3*(1-'Прайс-лист'!$E$3)</f>
        <v>114.4</v>
      </c>
      <c r="G32" s="179">
        <v>0</v>
      </c>
      <c r="H32" s="177">
        <f>F32*G32</f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7" t="s">
        <v>382</v>
      </c>
    </row>
    <row r="33" spans="1:17" ht="15.75" customHeight="1" outlineLevel="1">
      <c r="B33" s="255"/>
      <c r="C33" s="247" t="s">
        <v>465</v>
      </c>
      <c r="D33" s="195" t="s">
        <v>277</v>
      </c>
      <c r="E33" s="177">
        <v>2177</v>
      </c>
      <c r="F33" s="177">
        <f>E33*'Прайс-лист'!I3*(1-'Прайс-лист'!$E$3)</f>
        <v>1741.6000000000001</v>
      </c>
      <c r="G33" s="179">
        <v>0</v>
      </c>
      <c r="H33" s="178">
        <f>F33*G33</f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10"/>
    </row>
    <row r="34" spans="1:17" ht="15.75" customHeight="1" outlineLevel="1">
      <c r="B34" s="255"/>
      <c r="C34" s="247" t="s">
        <v>464</v>
      </c>
      <c r="D34" s="195" t="s">
        <v>277</v>
      </c>
      <c r="E34" s="177">
        <v>2960</v>
      </c>
      <c r="F34" s="177">
        <f>E34*'Прайс-лист'!I3*(1-'Прайс-лист'!$E$3)</f>
        <v>2368</v>
      </c>
      <c r="G34" s="179">
        <v>0</v>
      </c>
      <c r="H34" s="178">
        <f>F34*G34</f>
        <v>0</v>
      </c>
      <c r="J34" s="111" t="s">
        <v>332</v>
      </c>
      <c r="K34" s="108" t="s">
        <v>456</v>
      </c>
      <c r="L34" s="114"/>
      <c r="N34" s="114"/>
      <c r="O34" s="109"/>
      <c r="P34" s="281" t="s">
        <v>614</v>
      </c>
      <c r="Q34" s="109"/>
    </row>
    <row r="35" spans="1:17" ht="15.75" customHeight="1" outlineLevel="1">
      <c r="B35" s="255">
        <v>2004</v>
      </c>
      <c r="C35" s="246" t="s">
        <v>279</v>
      </c>
      <c r="D35" s="195" t="s">
        <v>277</v>
      </c>
      <c r="E35" s="177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N35" s="114"/>
      <c r="O35" s="110"/>
      <c r="P35" s="280" t="s">
        <v>403</v>
      </c>
      <c r="Q35" s="111"/>
    </row>
    <row r="36" spans="1:17" ht="15.75" customHeight="1" outlineLevel="1">
      <c r="B36" s="255">
        <v>3051</v>
      </c>
      <c r="C36" s="246" t="s">
        <v>278</v>
      </c>
      <c r="D36" s="195" t="s">
        <v>277</v>
      </c>
      <c r="E36" s="177">
        <v>28</v>
      </c>
      <c r="F36" s="177">
        <f>E36*'Прайс-лист'!I3*(1-'Прайс-лист'!$E$3)</f>
        <v>22.400000000000002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11"/>
      <c r="P36" s="280" t="s">
        <v>404</v>
      </c>
      <c r="Q36" s="128"/>
    </row>
    <row r="37" spans="1:17" ht="15.75" customHeight="1" outlineLevel="1">
      <c r="B37" s="250" t="s">
        <v>378</v>
      </c>
      <c r="C37" s="251" t="s">
        <v>381</v>
      </c>
      <c r="D37" s="195" t="s">
        <v>277</v>
      </c>
      <c r="E37" s="177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P37" s="280" t="s">
        <v>405</v>
      </c>
    </row>
    <row r="38" spans="1:17" ht="15.75" customHeight="1" outlineLevel="1">
      <c r="B38" s="255">
        <v>2142</v>
      </c>
      <c r="C38" s="246" t="s">
        <v>309</v>
      </c>
      <c r="D38" s="246"/>
      <c r="E38" s="177">
        <v>23</v>
      </c>
      <c r="F38" s="177">
        <f>E38*'Прайс-лист'!I3*(1-'Прайс-лист'!$E$3)</f>
        <v>18.400000000000002</v>
      </c>
      <c r="G38" s="179">
        <v>0</v>
      </c>
      <c r="H38" s="178">
        <f t="shared" si="0"/>
        <v>0</v>
      </c>
      <c r="P38" s="281" t="s">
        <v>615</v>
      </c>
    </row>
    <row r="39" spans="1:17" ht="15.75" customHeight="1" outlineLevel="1">
      <c r="A39" s="156"/>
      <c r="C39" s="193" t="s">
        <v>4</v>
      </c>
      <c r="D39" s="193"/>
      <c r="E39" s="193"/>
      <c r="F39" s="193"/>
      <c r="G39" s="193"/>
      <c r="H39" s="193"/>
      <c r="P39" s="280" t="s">
        <v>406</v>
      </c>
    </row>
    <row r="40" spans="1:17" ht="15.75" customHeight="1" outlineLevel="1">
      <c r="A40" s="266"/>
      <c r="B40" s="255">
        <v>4144</v>
      </c>
      <c r="C40" s="354" t="s">
        <v>409</v>
      </c>
      <c r="D40" s="354"/>
      <c r="E40" s="215">
        <v>23</v>
      </c>
      <c r="F40" s="177">
        <f>E40*'Прайс-лист'!I3*(1-'Прайс-лист'!$E$3)</f>
        <v>18.400000000000002</v>
      </c>
      <c r="G40" s="179">
        <v>0</v>
      </c>
      <c r="H40" s="178">
        <f>F40*G40</f>
        <v>0</v>
      </c>
      <c r="P40" s="280" t="s">
        <v>407</v>
      </c>
    </row>
    <row r="41" spans="1:17" ht="15.75" customHeight="1" outlineLevel="1">
      <c r="A41" s="266"/>
      <c r="B41" s="255">
        <v>2414</v>
      </c>
      <c r="C41" s="353" t="s">
        <v>312</v>
      </c>
      <c r="D41" s="353"/>
      <c r="E41" s="178">
        <v>231</v>
      </c>
      <c r="F41" s="177">
        <f>E41*'Прайс-лист'!I3*(1-'Прайс-лист'!$E$3)</f>
        <v>184.8</v>
      </c>
      <c r="G41" s="179">
        <v>0</v>
      </c>
      <c r="H41" s="178">
        <f t="shared" ref="H41:H54" si="1">F41*G41</f>
        <v>0</v>
      </c>
    </row>
    <row r="42" spans="1:17" ht="15.75" customHeight="1" outlineLevel="1">
      <c r="A42" s="266"/>
      <c r="B42" s="255">
        <v>2337</v>
      </c>
      <c r="C42" s="353" t="s">
        <v>63</v>
      </c>
      <c r="D42" s="353"/>
      <c r="E42" s="178">
        <v>69</v>
      </c>
      <c r="F42" s="177">
        <f>E42*'Прайс-лист'!I3*(1-'Прайс-лист'!$E$3)</f>
        <v>55.2</v>
      </c>
      <c r="G42" s="179">
        <v>0</v>
      </c>
      <c r="H42" s="178">
        <f t="shared" si="1"/>
        <v>0</v>
      </c>
    </row>
    <row r="43" spans="1:17" ht="15.75" customHeight="1" outlineLevel="1">
      <c r="A43" s="266"/>
      <c r="B43" s="255">
        <v>2217</v>
      </c>
      <c r="C43" s="353" t="s">
        <v>78</v>
      </c>
      <c r="D43" s="353"/>
      <c r="E43" s="178">
        <v>157</v>
      </c>
      <c r="F43" s="177">
        <f>E43*'Прайс-лист'!I3*(1-'Прайс-лист'!$E$3)</f>
        <v>125.60000000000001</v>
      </c>
      <c r="G43" s="179">
        <v>0</v>
      </c>
      <c r="H43" s="178">
        <f t="shared" si="1"/>
        <v>0</v>
      </c>
    </row>
    <row r="44" spans="1:17" ht="15.75" customHeight="1" outlineLevel="1">
      <c r="A44" s="266"/>
      <c r="B44" s="255">
        <v>2509</v>
      </c>
      <c r="C44" s="353" t="s">
        <v>536</v>
      </c>
      <c r="D44" s="353"/>
      <c r="E44" s="178">
        <v>716</v>
      </c>
      <c r="F44" s="177">
        <f>E44*'Прайс-лист'!I3*(1-'Прайс-лист'!$E$3)</f>
        <v>572.80000000000007</v>
      </c>
      <c r="G44" s="179">
        <v>0</v>
      </c>
      <c r="H44" s="178">
        <f>F44*G44</f>
        <v>0</v>
      </c>
    </row>
    <row r="45" spans="1:17" ht="15.75" customHeight="1" outlineLevel="1">
      <c r="A45" s="266"/>
      <c r="B45" s="255">
        <v>2701</v>
      </c>
      <c r="C45" s="353" t="s">
        <v>438</v>
      </c>
      <c r="D45" s="353"/>
      <c r="E45" s="178">
        <v>528</v>
      </c>
      <c r="F45" s="177">
        <f>E45*'Прайс-лист'!I3*(1-'Прайс-лист'!$E$3)</f>
        <v>422.40000000000003</v>
      </c>
      <c r="G45" s="179">
        <v>0</v>
      </c>
      <c r="H45" s="178">
        <f>F45*G45</f>
        <v>0</v>
      </c>
    </row>
    <row r="46" spans="1:17" ht="15.75" customHeight="1" outlineLevel="1">
      <c r="A46" s="266"/>
      <c r="B46" s="255">
        <v>2702</v>
      </c>
      <c r="C46" s="353" t="s">
        <v>76</v>
      </c>
      <c r="D46" s="353"/>
      <c r="E46" s="178">
        <v>590</v>
      </c>
      <c r="F46" s="177">
        <f>E46*'Прайс-лист'!I3*(1-'Прайс-лист'!$E$3)</f>
        <v>472</v>
      </c>
      <c r="G46" s="179">
        <v>0</v>
      </c>
      <c r="H46" s="178">
        <f>F46*G46</f>
        <v>0</v>
      </c>
    </row>
    <row r="47" spans="1:17" ht="15.75" customHeight="1" outlineLevel="1">
      <c r="A47" s="266"/>
      <c r="B47" s="255">
        <v>2421</v>
      </c>
      <c r="C47" s="353" t="s">
        <v>47</v>
      </c>
      <c r="D47" s="353"/>
      <c r="E47" s="178">
        <v>468</v>
      </c>
      <c r="F47" s="177">
        <f>E47*'Прайс-лист'!I3*(1-'Прайс-лист'!$E$3)</f>
        <v>374.40000000000003</v>
      </c>
      <c r="G47" s="179">
        <v>0</v>
      </c>
      <c r="H47" s="178">
        <f t="shared" si="1"/>
        <v>0</v>
      </c>
    </row>
    <row r="48" spans="1:17" ht="15.75" customHeight="1" outlineLevel="1">
      <c r="A48" s="266"/>
      <c r="B48" s="255">
        <v>2941</v>
      </c>
      <c r="C48" s="353" t="s">
        <v>6</v>
      </c>
      <c r="D48" s="353"/>
      <c r="E48" s="178">
        <v>141</v>
      </c>
      <c r="F48" s="177">
        <f>E48*'Прайс-лист'!I3*(1-'Прайс-лист'!$E$3)</f>
        <v>112.80000000000001</v>
      </c>
      <c r="G48" s="179">
        <v>0</v>
      </c>
      <c r="H48" s="178">
        <f>F48*G48</f>
        <v>0</v>
      </c>
    </row>
    <row r="49" spans="1:8" ht="15.75" customHeight="1" outlineLevel="1">
      <c r="A49" s="266"/>
      <c r="B49" s="255">
        <v>2942</v>
      </c>
      <c r="C49" s="353" t="s">
        <v>67</v>
      </c>
      <c r="D49" s="353"/>
      <c r="E49" s="178">
        <v>175</v>
      </c>
      <c r="F49" s="177">
        <f>E49*'Прайс-лист'!I3*(1-'Прайс-лист'!$E$3)</f>
        <v>140</v>
      </c>
      <c r="G49" s="179">
        <v>0</v>
      </c>
      <c r="H49" s="178">
        <f>F49*G49</f>
        <v>0</v>
      </c>
    </row>
    <row r="50" spans="1:8" ht="15.75" customHeight="1" outlineLevel="1">
      <c r="A50" s="266"/>
      <c r="B50" s="255">
        <v>2878</v>
      </c>
      <c r="C50" s="353" t="s">
        <v>8</v>
      </c>
      <c r="D50" s="353"/>
      <c r="E50" s="178">
        <v>333</v>
      </c>
      <c r="F50" s="177">
        <f>E50*'Прайс-лист'!I3*(1-'Прайс-лист'!$E$3)</f>
        <v>266.40000000000003</v>
      </c>
      <c r="G50" s="179">
        <v>0</v>
      </c>
      <c r="H50" s="178">
        <f t="shared" si="1"/>
        <v>0</v>
      </c>
    </row>
    <row r="51" spans="1:8" ht="15.75" customHeight="1" outlineLevel="1">
      <c r="A51" s="266"/>
      <c r="B51" s="255">
        <v>287801</v>
      </c>
      <c r="C51" s="353" t="s">
        <v>280</v>
      </c>
      <c r="D51" s="353"/>
      <c r="E51" s="178">
        <v>333</v>
      </c>
      <c r="F51" s="177">
        <f>E51*'Прайс-лист'!I3*(1-'Прайс-лист'!$E$3)</f>
        <v>266.40000000000003</v>
      </c>
      <c r="G51" s="179">
        <v>0</v>
      </c>
      <c r="H51" s="178">
        <f t="shared" si="1"/>
        <v>0</v>
      </c>
    </row>
    <row r="52" spans="1:8" ht="15.75" customHeight="1" outlineLevel="1">
      <c r="A52" s="266"/>
      <c r="B52" s="255">
        <v>2868</v>
      </c>
      <c r="C52" s="353" t="s">
        <v>80</v>
      </c>
      <c r="D52" s="353"/>
      <c r="E52" s="178">
        <v>101</v>
      </c>
      <c r="F52" s="177">
        <f>E52*'Прайс-лист'!I3*(1-'Прайс-лист'!$E$3)</f>
        <v>80.800000000000011</v>
      </c>
      <c r="G52" s="179">
        <v>0</v>
      </c>
      <c r="H52" s="178">
        <f t="shared" si="1"/>
        <v>0</v>
      </c>
    </row>
    <row r="53" spans="1:8" ht="15.75" customHeight="1" outlineLevel="1">
      <c r="A53" s="266"/>
      <c r="B53" s="255">
        <v>2391</v>
      </c>
      <c r="C53" s="353" t="s">
        <v>528</v>
      </c>
      <c r="D53" s="353"/>
      <c r="E53" s="178">
        <v>530</v>
      </c>
      <c r="F53" s="177">
        <f>E53*'Прайс-лист'!I3*(1-'Прайс-лист'!$E$3)</f>
        <v>424</v>
      </c>
      <c r="G53" s="179">
        <v>0</v>
      </c>
      <c r="H53" s="178">
        <f t="shared" si="1"/>
        <v>0</v>
      </c>
    </row>
    <row r="54" spans="1:8" ht="15.75" customHeight="1" outlineLevel="1">
      <c r="A54" s="266"/>
      <c r="B54" s="255">
        <v>2396</v>
      </c>
      <c r="C54" s="353" t="s">
        <v>531</v>
      </c>
      <c r="D54" s="353"/>
      <c r="E54" s="178">
        <v>710</v>
      </c>
      <c r="F54" s="177">
        <f>E54*'Прайс-лист'!I3*(1-'Прайс-лист'!$E$3)</f>
        <v>568</v>
      </c>
      <c r="G54" s="179">
        <v>0</v>
      </c>
      <c r="H54" s="178">
        <f t="shared" si="1"/>
        <v>0</v>
      </c>
    </row>
    <row r="55" spans="1:8" ht="18">
      <c r="B55" s="3"/>
      <c r="C55" s="256"/>
      <c r="D55" s="256"/>
      <c r="E55" s="3"/>
      <c r="F55" s="380" t="s">
        <v>9</v>
      </c>
      <c r="G55" s="350">
        <f>SUM(H26:H54)</f>
        <v>3852</v>
      </c>
      <c r="H55" s="350"/>
    </row>
  </sheetData>
  <mergeCells count="60">
    <mergeCell ref="C52:D52"/>
    <mergeCell ref="C53:D53"/>
    <mergeCell ref="C54:D54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F23:H23"/>
    <mergeCell ref="C28:H28"/>
    <mergeCell ref="C23:D23"/>
    <mergeCell ref="C40:D40"/>
    <mergeCell ref="C41:D41"/>
    <mergeCell ref="F11:H11"/>
    <mergeCell ref="F12:H12"/>
    <mergeCell ref="F14:H14"/>
    <mergeCell ref="F21:H21"/>
    <mergeCell ref="F22:H22"/>
    <mergeCell ref="C22:D22"/>
    <mergeCell ref="C16:D16"/>
    <mergeCell ref="C17:D17"/>
    <mergeCell ref="C18:D18"/>
    <mergeCell ref="C19:D19"/>
    <mergeCell ref="C14:D14"/>
    <mergeCell ref="F15:H15"/>
    <mergeCell ref="F4:H4"/>
    <mergeCell ref="C20:D20"/>
    <mergeCell ref="C21:D21"/>
    <mergeCell ref="F5:H5"/>
    <mergeCell ref="F6:H6"/>
    <mergeCell ref="F7:H7"/>
    <mergeCell ref="F8:H8"/>
    <mergeCell ref="F20:H20"/>
    <mergeCell ref="F16:H16"/>
    <mergeCell ref="F17:H17"/>
    <mergeCell ref="F18:H18"/>
    <mergeCell ref="F19:H19"/>
    <mergeCell ref="F9:H9"/>
    <mergeCell ref="F10:H10"/>
    <mergeCell ref="C13:D13"/>
    <mergeCell ref="F13:H13"/>
    <mergeCell ref="G55:H55"/>
    <mergeCell ref="R2:S2"/>
    <mergeCell ref="C15:D15"/>
    <mergeCell ref="C5:D5"/>
    <mergeCell ref="C6:D6"/>
    <mergeCell ref="C7:D7"/>
    <mergeCell ref="C8:D8"/>
    <mergeCell ref="C9:D9"/>
    <mergeCell ref="C10:D10"/>
    <mergeCell ref="B2:H2"/>
    <mergeCell ref="B3:H3"/>
    <mergeCell ref="C4:D4"/>
    <mergeCell ref="C11:D11"/>
    <mergeCell ref="C12:D12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3" sqref="F53:H53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269" hidden="1" customWidth="1"/>
    <col min="6" max="6" width="15.7109375" style="269" customWidth="1"/>
    <col min="7" max="7" width="10.7109375" style="152" customWidth="1"/>
    <col min="8" max="8" width="15.7109375" style="269" customWidth="1"/>
    <col min="9" max="9" width="9.140625" style="152"/>
    <col min="10" max="17" width="15.7109375" style="152" hidden="1" customWidth="1" outlineLevel="1"/>
    <col min="18" max="18" width="9.140625" style="152" collapsed="1"/>
    <col min="19" max="16384" width="9.140625" style="152"/>
  </cols>
  <sheetData>
    <row r="2" spans="2:19" ht="15.75" customHeight="1">
      <c r="B2" s="344" t="s">
        <v>75</v>
      </c>
      <c r="C2" s="344"/>
      <c r="D2" s="344"/>
      <c r="E2" s="344"/>
      <c r="F2" s="344"/>
      <c r="G2" s="344"/>
      <c r="H2" s="344"/>
      <c r="R2" s="343" t="s">
        <v>411</v>
      </c>
      <c r="S2" s="343"/>
    </row>
    <row r="3" spans="2:19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9" ht="15.75" customHeight="1" outlineLevel="1">
      <c r="B4" s="161"/>
      <c r="C4" s="351" t="s">
        <v>16</v>
      </c>
      <c r="D4" s="351"/>
      <c r="E4" s="163"/>
      <c r="F4" s="357">
        <v>370</v>
      </c>
      <c r="G4" s="357"/>
      <c r="H4" s="357"/>
    </row>
    <row r="5" spans="2:19" ht="15.75" customHeight="1" outlineLevel="1">
      <c r="B5" s="161"/>
      <c r="C5" s="351" t="s">
        <v>17</v>
      </c>
      <c r="D5" s="351"/>
      <c r="E5" s="163"/>
      <c r="F5" s="357">
        <v>270</v>
      </c>
      <c r="G5" s="357"/>
      <c r="H5" s="357"/>
    </row>
    <row r="6" spans="2:19" ht="15.75" customHeight="1" outlineLevel="1">
      <c r="B6" s="161"/>
      <c r="C6" s="351" t="s">
        <v>18</v>
      </c>
      <c r="D6" s="351"/>
      <c r="E6" s="163"/>
      <c r="F6" s="357">
        <v>185</v>
      </c>
      <c r="G6" s="357"/>
      <c r="H6" s="357"/>
    </row>
    <row r="7" spans="2:19" ht="15.75" customHeight="1" outlineLevel="1">
      <c r="B7" s="161"/>
      <c r="C7" s="351" t="s">
        <v>19</v>
      </c>
      <c r="D7" s="351"/>
      <c r="E7" s="163"/>
      <c r="F7" s="357">
        <v>93</v>
      </c>
      <c r="G7" s="357"/>
      <c r="H7" s="357"/>
    </row>
    <row r="8" spans="2:19" ht="15.75" customHeight="1" outlineLevel="1">
      <c r="B8" s="161"/>
      <c r="C8" s="351" t="s">
        <v>20</v>
      </c>
      <c r="D8" s="351"/>
      <c r="E8" s="163"/>
      <c r="F8" s="357">
        <v>46</v>
      </c>
      <c r="G8" s="357"/>
      <c r="H8" s="357"/>
    </row>
    <row r="9" spans="2:19" ht="15.75" customHeight="1" outlineLevel="1">
      <c r="B9" s="161"/>
      <c r="C9" s="351" t="s">
        <v>36</v>
      </c>
      <c r="D9" s="351"/>
      <c r="E9" s="163"/>
      <c r="F9" s="357">
        <v>120</v>
      </c>
      <c r="G9" s="357"/>
      <c r="H9" s="357"/>
    </row>
    <row r="10" spans="2:19" ht="15.75" customHeight="1" outlineLevel="1">
      <c r="B10" s="161"/>
      <c r="C10" s="351" t="s">
        <v>21</v>
      </c>
      <c r="D10" s="351"/>
      <c r="E10" s="163"/>
      <c r="F10" s="357">
        <v>600</v>
      </c>
      <c r="G10" s="357"/>
      <c r="H10" s="357"/>
    </row>
    <row r="11" spans="2:19" ht="15.75" customHeight="1" outlineLevel="1">
      <c r="B11" s="161"/>
      <c r="C11" s="351" t="s">
        <v>22</v>
      </c>
      <c r="D11" s="351"/>
      <c r="E11" s="163"/>
      <c r="F11" s="357">
        <v>5</v>
      </c>
      <c r="G11" s="357"/>
      <c r="H11" s="357"/>
    </row>
    <row r="12" spans="2:19" ht="15.75" customHeight="1" outlineLevel="1">
      <c r="B12" s="161"/>
      <c r="C12" s="351" t="s">
        <v>23</v>
      </c>
      <c r="D12" s="351"/>
      <c r="E12" s="163"/>
      <c r="F12" s="357">
        <v>3</v>
      </c>
      <c r="G12" s="357"/>
      <c r="H12" s="357"/>
    </row>
    <row r="13" spans="2:19" ht="15.75" customHeight="1" outlineLevel="1">
      <c r="B13" s="161"/>
      <c r="C13" s="351" t="s">
        <v>172</v>
      </c>
      <c r="D13" s="351"/>
      <c r="E13" s="163"/>
      <c r="F13" s="342">
        <v>20</v>
      </c>
      <c r="G13" s="342"/>
      <c r="H13" s="342"/>
    </row>
    <row r="14" spans="2:19" ht="15.75" customHeight="1" outlineLevel="1">
      <c r="B14" s="161"/>
      <c r="C14" s="351" t="s">
        <v>24</v>
      </c>
      <c r="D14" s="351"/>
      <c r="E14" s="163"/>
      <c r="F14" s="342">
        <v>25</v>
      </c>
      <c r="G14" s="342"/>
      <c r="H14" s="342"/>
    </row>
    <row r="15" spans="2:19" ht="15.75" customHeight="1" outlineLevel="1">
      <c r="B15" s="161"/>
      <c r="C15" s="351" t="s">
        <v>25</v>
      </c>
      <c r="D15" s="351"/>
      <c r="E15" s="163"/>
      <c r="F15" s="342">
        <v>30</v>
      </c>
      <c r="G15" s="342"/>
      <c r="H15" s="342"/>
    </row>
    <row r="16" spans="2:19" ht="15.75" customHeight="1" outlineLevel="1">
      <c r="B16" s="161"/>
      <c r="C16" s="351" t="s">
        <v>26</v>
      </c>
      <c r="D16" s="351"/>
      <c r="E16" s="163"/>
      <c r="F16" s="357">
        <v>80</v>
      </c>
      <c r="G16" s="357"/>
      <c r="H16" s="357"/>
    </row>
    <row r="17" spans="2:17" ht="15.75" customHeight="1" outlineLevel="1">
      <c r="B17" s="161"/>
      <c r="C17" s="351" t="s">
        <v>27</v>
      </c>
      <c r="D17" s="351"/>
      <c r="E17" s="163"/>
      <c r="F17" s="357">
        <v>381</v>
      </c>
      <c r="G17" s="357"/>
      <c r="H17" s="357"/>
    </row>
    <row r="18" spans="2:17" ht="15.75" customHeight="1" outlineLevel="1">
      <c r="B18" s="161"/>
      <c r="C18" s="351" t="s">
        <v>28</v>
      </c>
      <c r="D18" s="351"/>
      <c r="E18" s="163"/>
      <c r="F18" s="357" t="s">
        <v>53</v>
      </c>
      <c r="G18" s="357"/>
      <c r="H18" s="357"/>
    </row>
    <row r="19" spans="2:17" ht="15.75" customHeight="1" outlineLevel="1">
      <c r="B19" s="161"/>
      <c r="C19" s="351" t="s">
        <v>30</v>
      </c>
      <c r="D19" s="351"/>
      <c r="E19" s="163"/>
      <c r="F19" s="357" t="s">
        <v>31</v>
      </c>
      <c r="G19" s="357"/>
      <c r="H19" s="357"/>
    </row>
    <row r="20" spans="2:17" ht="15.75" customHeight="1" outlineLevel="1">
      <c r="B20" s="161"/>
      <c r="C20" s="351" t="s">
        <v>37</v>
      </c>
      <c r="D20" s="351"/>
      <c r="E20" s="163"/>
      <c r="F20" s="357" t="s">
        <v>49</v>
      </c>
      <c r="G20" s="357"/>
      <c r="H20" s="357"/>
    </row>
    <row r="21" spans="2:17" ht="15.75" customHeight="1" outlineLevel="1">
      <c r="B21" s="161"/>
      <c r="C21" s="353" t="s">
        <v>156</v>
      </c>
      <c r="D21" s="353"/>
      <c r="E21" s="163"/>
      <c r="F21" s="357" t="s">
        <v>56</v>
      </c>
      <c r="G21" s="357"/>
      <c r="H21" s="357"/>
    </row>
    <row r="22" spans="2:17" ht="15.75" customHeight="1" outlineLevel="1">
      <c r="B22" s="161"/>
      <c r="C22" s="353" t="s">
        <v>157</v>
      </c>
      <c r="D22" s="353"/>
      <c r="E22" s="163"/>
      <c r="F22" s="357" t="s">
        <v>155</v>
      </c>
      <c r="G22" s="357"/>
      <c r="H22" s="357"/>
    </row>
    <row r="23" spans="2:17" ht="15.75" customHeight="1" outlineLevel="1">
      <c r="B23" s="161"/>
      <c r="C23" s="353" t="s">
        <v>35</v>
      </c>
      <c r="D23" s="353"/>
      <c r="E23" s="163"/>
      <c r="F23" s="357">
        <v>184</v>
      </c>
      <c r="G23" s="357"/>
      <c r="H23" s="357"/>
    </row>
    <row r="24" spans="2:17" ht="15.75" customHeight="1">
      <c r="B24" s="51"/>
      <c r="C24" s="54"/>
      <c r="D24" s="54"/>
      <c r="E24" s="53"/>
      <c r="F24" s="54"/>
      <c r="G24" s="54"/>
      <c r="H24" s="53"/>
    </row>
    <row r="25" spans="2:17" ht="15.75" customHeight="1" outlineLevel="1">
      <c r="B25" s="201" t="s">
        <v>39</v>
      </c>
      <c r="C25" s="202" t="s">
        <v>44</v>
      </c>
      <c r="D25" s="202"/>
      <c r="E25" s="204" t="s">
        <v>1</v>
      </c>
      <c r="F25" s="202" t="s">
        <v>1</v>
      </c>
      <c r="G25" s="202" t="s">
        <v>40</v>
      </c>
      <c r="H25" s="204" t="s">
        <v>41</v>
      </c>
    </row>
    <row r="26" spans="2:17" ht="15.75" customHeight="1" outlineLevel="1">
      <c r="B26" s="255">
        <v>1131</v>
      </c>
      <c r="C26" s="246" t="s">
        <v>130</v>
      </c>
      <c r="D26" s="246"/>
      <c r="E26" s="178">
        <v>3895</v>
      </c>
      <c r="F26" s="177">
        <f>E26*'Прайс-лист'!I3*(1-'Прайс-лист'!$E$3)</f>
        <v>3116</v>
      </c>
      <c r="G26" s="255"/>
      <c r="H26" s="178">
        <f>F26</f>
        <v>3116</v>
      </c>
    </row>
    <row r="27" spans="2:17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7" ht="303.75" customHeight="1" outlineLevel="2">
      <c r="B28" s="180"/>
      <c r="C28" s="346" t="s">
        <v>652</v>
      </c>
      <c r="D28" s="346"/>
      <c r="E28" s="346"/>
      <c r="F28" s="346"/>
      <c r="G28" s="346"/>
      <c r="H28" s="34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5">
        <v>2474</v>
      </c>
      <c r="C30" s="253" t="s">
        <v>3</v>
      </c>
      <c r="D30" s="182" t="s">
        <v>277</v>
      </c>
      <c r="E30" s="177">
        <v>265</v>
      </c>
      <c r="F30" s="177">
        <f>E30*'Прайс-лист'!I3*(1-'Прайс-лист'!$E$3)</f>
        <v>212</v>
      </c>
      <c r="G30" s="179">
        <v>0</v>
      </c>
      <c r="H30" s="178">
        <f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</row>
    <row r="31" spans="2:17" ht="15.75" customHeight="1" outlineLevel="1">
      <c r="B31" s="212"/>
      <c r="C31" s="247" t="s">
        <v>454</v>
      </c>
      <c r="D31" s="195" t="s">
        <v>277</v>
      </c>
      <c r="E31" s="177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7" si="0">F31*G31</f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11" t="s">
        <v>383</v>
      </c>
    </row>
    <row r="32" spans="2:17" ht="15.75" customHeight="1" outlineLevel="1">
      <c r="B32" s="255">
        <v>2121</v>
      </c>
      <c r="C32" s="247" t="s">
        <v>458</v>
      </c>
      <c r="D32" s="195" t="s">
        <v>277</v>
      </c>
      <c r="E32" s="177">
        <v>126</v>
      </c>
      <c r="F32" s="177">
        <f>E32*'Прайс-лист'!I3*(1-'Прайс-лист'!$E$3)</f>
        <v>100.80000000000001</v>
      </c>
      <c r="G32" s="179">
        <v>0</v>
      </c>
      <c r="H32" s="177">
        <f>F32*G32</f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7" t="s">
        <v>382</v>
      </c>
    </row>
    <row r="33" spans="1:17" ht="15.75" customHeight="1" outlineLevel="1">
      <c r="B33" s="255"/>
      <c r="C33" s="247" t="s">
        <v>465</v>
      </c>
      <c r="D33" s="195" t="s">
        <v>277</v>
      </c>
      <c r="E33" s="177">
        <v>1504</v>
      </c>
      <c r="F33" s="177">
        <f>E33*'Прайс-лист'!I3*(1-'Прайс-лист'!$E$3)</f>
        <v>1203.2</v>
      </c>
      <c r="G33" s="179">
        <v>0</v>
      </c>
      <c r="H33" s="178">
        <f>F33*G33</f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10"/>
    </row>
    <row r="34" spans="1:17" ht="15.75" customHeight="1" outlineLevel="1">
      <c r="B34" s="255"/>
      <c r="C34" s="247" t="s">
        <v>464</v>
      </c>
      <c r="D34" s="195" t="s">
        <v>277</v>
      </c>
      <c r="E34" s="177">
        <v>2208</v>
      </c>
      <c r="F34" s="177">
        <f>E34*'Прайс-лист'!I3*(1-'Прайс-лист'!$E$3)</f>
        <v>1766.4</v>
      </c>
      <c r="G34" s="179">
        <v>0</v>
      </c>
      <c r="H34" s="178">
        <f>F34*G34</f>
        <v>0</v>
      </c>
      <c r="J34" s="111" t="s">
        <v>332</v>
      </c>
      <c r="K34" s="108" t="s">
        <v>456</v>
      </c>
      <c r="L34" s="114"/>
      <c r="N34" s="114"/>
      <c r="O34" s="109"/>
      <c r="P34" s="281" t="s">
        <v>614</v>
      </c>
      <c r="Q34" s="109"/>
    </row>
    <row r="35" spans="1:17" ht="15.75" customHeight="1" outlineLevel="1">
      <c r="B35" s="255">
        <v>2004</v>
      </c>
      <c r="C35" s="246" t="s">
        <v>279</v>
      </c>
      <c r="D35" s="195" t="s">
        <v>277</v>
      </c>
      <c r="E35" s="177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N35" s="114"/>
      <c r="O35" s="110"/>
      <c r="P35" s="280" t="s">
        <v>403</v>
      </c>
      <c r="Q35" s="111"/>
    </row>
    <row r="36" spans="1:17" ht="15.75" customHeight="1" outlineLevel="1">
      <c r="B36" s="255">
        <v>3050</v>
      </c>
      <c r="C36" s="246" t="s">
        <v>278</v>
      </c>
      <c r="D36" s="195" t="s">
        <v>277</v>
      </c>
      <c r="E36" s="177">
        <v>23</v>
      </c>
      <c r="F36" s="177">
        <f>E36*'Прайс-лист'!I3*(1-'Прайс-лист'!$E$3)</f>
        <v>18.400000000000002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11"/>
      <c r="P36" s="280" t="s">
        <v>404</v>
      </c>
      <c r="Q36" s="128"/>
    </row>
    <row r="37" spans="1:17" ht="15.75" customHeight="1" outlineLevel="1">
      <c r="B37" s="250" t="s">
        <v>378</v>
      </c>
      <c r="C37" s="251" t="s">
        <v>381</v>
      </c>
      <c r="D37" s="195" t="s">
        <v>277</v>
      </c>
      <c r="E37" s="177">
        <v>0</v>
      </c>
      <c r="F37" s="177">
        <f>E37*'Прайс-лист'!I3*(1-'Прайс-лист'!$E$3)</f>
        <v>0</v>
      </c>
      <c r="G37" s="179">
        <v>0</v>
      </c>
      <c r="H37" s="178">
        <f t="shared" si="0"/>
        <v>0</v>
      </c>
      <c r="P37" s="280" t="s">
        <v>405</v>
      </c>
    </row>
    <row r="38" spans="1:17" ht="15.75" customHeight="1" outlineLevel="1">
      <c r="C38" s="193" t="s">
        <v>4</v>
      </c>
      <c r="D38" s="193"/>
      <c r="E38" s="193"/>
      <c r="F38" s="193"/>
      <c r="G38" s="193"/>
      <c r="H38" s="193"/>
      <c r="P38" s="281" t="s">
        <v>615</v>
      </c>
    </row>
    <row r="39" spans="1:17" ht="15.75" customHeight="1" outlineLevel="1">
      <c r="A39" s="266"/>
      <c r="B39" s="248">
        <v>4144</v>
      </c>
      <c r="C39" s="349" t="s">
        <v>409</v>
      </c>
      <c r="D39" s="349"/>
      <c r="E39" s="177">
        <v>23</v>
      </c>
      <c r="F39" s="177">
        <f>E39*'Прайс-лист'!I3*(1-'Прайс-лист'!$E$3)</f>
        <v>18.400000000000002</v>
      </c>
      <c r="G39" s="179">
        <v>0</v>
      </c>
      <c r="H39" s="178">
        <f>F39*G39</f>
        <v>0</v>
      </c>
      <c r="P39" s="280" t="s">
        <v>406</v>
      </c>
    </row>
    <row r="40" spans="1:17" ht="15.75" customHeight="1" outlineLevel="1">
      <c r="A40" s="266"/>
      <c r="B40" s="248">
        <v>2414</v>
      </c>
      <c r="C40" s="353" t="s">
        <v>312</v>
      </c>
      <c r="D40" s="353"/>
      <c r="E40" s="177">
        <v>231</v>
      </c>
      <c r="F40" s="177">
        <f>E40*'Прайс-лист'!I3*(1-'Прайс-лист'!$E$3)</f>
        <v>184.8</v>
      </c>
      <c r="G40" s="179">
        <v>0</v>
      </c>
      <c r="H40" s="178">
        <f t="shared" ref="H40:H52" si="1">F40*G40</f>
        <v>0</v>
      </c>
      <c r="P40" s="280" t="s">
        <v>407</v>
      </c>
    </row>
    <row r="41" spans="1:17" ht="15.75" customHeight="1" outlineLevel="1">
      <c r="A41" s="266"/>
      <c r="B41" s="248">
        <v>2336</v>
      </c>
      <c r="C41" s="353" t="s">
        <v>63</v>
      </c>
      <c r="D41" s="353"/>
      <c r="E41" s="177">
        <v>65</v>
      </c>
      <c r="F41" s="177">
        <f>E41*'Прайс-лист'!I3*(1-'Прайс-лист'!$E$3)</f>
        <v>52</v>
      </c>
      <c r="G41" s="179">
        <v>0</v>
      </c>
      <c r="H41" s="178">
        <f t="shared" si="1"/>
        <v>0</v>
      </c>
    </row>
    <row r="42" spans="1:17" ht="15.75" customHeight="1" outlineLevel="1">
      <c r="A42" s="266"/>
      <c r="B42" s="248">
        <v>2508</v>
      </c>
      <c r="C42" s="353" t="s">
        <v>536</v>
      </c>
      <c r="D42" s="353"/>
      <c r="E42" s="177">
        <v>626</v>
      </c>
      <c r="F42" s="177">
        <f>E42*'Прайс-лист'!I3*(1-'Прайс-лист'!$E$3)</f>
        <v>500.8</v>
      </c>
      <c r="G42" s="179">
        <v>0</v>
      </c>
      <c r="H42" s="178">
        <f>F42*G42</f>
        <v>0</v>
      </c>
    </row>
    <row r="43" spans="1:17" ht="15.75" customHeight="1" outlineLevel="1">
      <c r="A43" s="266"/>
      <c r="B43" s="248">
        <v>2701</v>
      </c>
      <c r="C43" s="353" t="s">
        <v>438</v>
      </c>
      <c r="D43" s="353"/>
      <c r="E43" s="177">
        <v>528</v>
      </c>
      <c r="F43" s="177">
        <f>E43*'Прайс-лист'!I3*(1-'Прайс-лист'!$E$3)</f>
        <v>422.40000000000003</v>
      </c>
      <c r="G43" s="179">
        <v>0</v>
      </c>
      <c r="H43" s="178">
        <f>F43*G43</f>
        <v>0</v>
      </c>
    </row>
    <row r="44" spans="1:17" ht="15.75" customHeight="1" outlineLevel="1">
      <c r="A44" s="266"/>
      <c r="B44" s="248">
        <v>2702</v>
      </c>
      <c r="C44" s="353" t="s">
        <v>76</v>
      </c>
      <c r="D44" s="353"/>
      <c r="E44" s="177">
        <v>590</v>
      </c>
      <c r="F44" s="177">
        <f>E44*'Прайс-лист'!I3*(1-'Прайс-лист'!$E$3)</f>
        <v>472</v>
      </c>
      <c r="G44" s="179">
        <v>0</v>
      </c>
      <c r="H44" s="178">
        <f>F44*G44</f>
        <v>0</v>
      </c>
    </row>
    <row r="45" spans="1:17" ht="15.75" customHeight="1" outlineLevel="1">
      <c r="A45" s="266"/>
      <c r="B45" s="248">
        <v>2421</v>
      </c>
      <c r="C45" s="353" t="s">
        <v>47</v>
      </c>
      <c r="D45" s="353"/>
      <c r="E45" s="177">
        <v>468</v>
      </c>
      <c r="F45" s="177">
        <f>E45*'Прайс-лист'!I3*(1-'Прайс-лист'!$E$3)</f>
        <v>374.40000000000003</v>
      </c>
      <c r="G45" s="179">
        <v>0</v>
      </c>
      <c r="H45" s="178">
        <f t="shared" si="1"/>
        <v>0</v>
      </c>
    </row>
    <row r="46" spans="1:17" ht="15.75" customHeight="1" outlineLevel="1">
      <c r="A46" s="266"/>
      <c r="B46" s="248">
        <v>2909</v>
      </c>
      <c r="C46" s="353" t="s">
        <v>6</v>
      </c>
      <c r="D46" s="353"/>
      <c r="E46" s="177">
        <v>124</v>
      </c>
      <c r="F46" s="177">
        <f>E46*'Прайс-лист'!I3*(1-'Прайс-лист'!$E$3)</f>
        <v>99.2</v>
      </c>
      <c r="G46" s="179">
        <v>0</v>
      </c>
      <c r="H46" s="178">
        <f>F46*G46</f>
        <v>0</v>
      </c>
    </row>
    <row r="47" spans="1:17" ht="15.75" customHeight="1" outlineLevel="1">
      <c r="A47" s="266"/>
      <c r="B47" s="248">
        <v>2910</v>
      </c>
      <c r="C47" s="353" t="s">
        <v>67</v>
      </c>
      <c r="D47" s="353"/>
      <c r="E47" s="177">
        <v>154</v>
      </c>
      <c r="F47" s="177">
        <f>E47*'Прайс-лист'!I3*(1-'Прайс-лист'!$E$3)</f>
        <v>123.2</v>
      </c>
      <c r="G47" s="179">
        <v>0</v>
      </c>
      <c r="H47" s="178">
        <f>F47*G47</f>
        <v>0</v>
      </c>
    </row>
    <row r="48" spans="1:17" ht="15.75" customHeight="1" outlineLevel="1">
      <c r="A48" s="266"/>
      <c r="B48" s="248">
        <v>2870</v>
      </c>
      <c r="C48" s="353" t="s">
        <v>8</v>
      </c>
      <c r="D48" s="353"/>
      <c r="E48" s="177">
        <v>246</v>
      </c>
      <c r="F48" s="177">
        <f>E48*'Прайс-лист'!I3*(1-'Прайс-лист'!$E$3)</f>
        <v>196.8</v>
      </c>
      <c r="G48" s="179">
        <v>0</v>
      </c>
      <c r="H48" s="178">
        <f t="shared" si="1"/>
        <v>0</v>
      </c>
    </row>
    <row r="49" spans="1:8" ht="15.75" customHeight="1" outlineLevel="1">
      <c r="A49" s="266"/>
      <c r="B49" s="248">
        <v>287001</v>
      </c>
      <c r="C49" s="353" t="s">
        <v>280</v>
      </c>
      <c r="D49" s="353"/>
      <c r="E49" s="177">
        <v>246</v>
      </c>
      <c r="F49" s="177">
        <f>E49*'Прайс-лист'!I3*(1-'Прайс-лист'!$E$3)</f>
        <v>196.8</v>
      </c>
      <c r="G49" s="179">
        <v>0</v>
      </c>
      <c r="H49" s="178">
        <f t="shared" si="1"/>
        <v>0</v>
      </c>
    </row>
    <row r="50" spans="1:8" ht="15.75" customHeight="1" outlineLevel="1">
      <c r="A50" s="266"/>
      <c r="B50" s="248">
        <v>2849</v>
      </c>
      <c r="C50" s="353" t="s">
        <v>73</v>
      </c>
      <c r="D50" s="353"/>
      <c r="E50" s="177">
        <v>77</v>
      </c>
      <c r="F50" s="177">
        <f>E50*'Прайс-лист'!I3*(1-'Прайс-лист'!$E$3)</f>
        <v>61.6</v>
      </c>
      <c r="G50" s="179">
        <v>0</v>
      </c>
      <c r="H50" s="178">
        <f t="shared" si="1"/>
        <v>0</v>
      </c>
    </row>
    <row r="51" spans="1:8" ht="15.75" customHeight="1" outlineLevel="1">
      <c r="A51" s="266"/>
      <c r="B51" s="248">
        <v>2391</v>
      </c>
      <c r="C51" s="353" t="s">
        <v>528</v>
      </c>
      <c r="D51" s="353"/>
      <c r="E51" s="177">
        <v>530</v>
      </c>
      <c r="F51" s="177">
        <f>E51*'Прайс-лист'!I3*(1-'Прайс-лист'!$E$3)</f>
        <v>424</v>
      </c>
      <c r="G51" s="179">
        <v>0</v>
      </c>
      <c r="H51" s="178">
        <f t="shared" si="1"/>
        <v>0</v>
      </c>
    </row>
    <row r="52" spans="1:8" ht="15.75" customHeight="1" outlineLevel="1">
      <c r="A52" s="266"/>
      <c r="B52" s="248">
        <v>2396</v>
      </c>
      <c r="C52" s="353" t="s">
        <v>531</v>
      </c>
      <c r="D52" s="353"/>
      <c r="E52" s="177">
        <v>710</v>
      </c>
      <c r="F52" s="177">
        <f>E52*'Прайс-лист'!I3*(1-'Прайс-лист'!$E$3)</f>
        <v>568</v>
      </c>
      <c r="G52" s="179">
        <v>0</v>
      </c>
      <c r="H52" s="178">
        <f t="shared" si="1"/>
        <v>0</v>
      </c>
    </row>
    <row r="53" spans="1:8" ht="18">
      <c r="A53" s="156"/>
      <c r="B53" s="268"/>
      <c r="C53" s="157"/>
      <c r="D53" s="256"/>
      <c r="E53" s="31"/>
      <c r="F53" s="380" t="s">
        <v>9</v>
      </c>
      <c r="G53" s="350">
        <f>SUM(H26:H52)</f>
        <v>3116</v>
      </c>
      <c r="H53" s="350"/>
    </row>
    <row r="54" spans="1:8" ht="14.25"/>
    <row r="55" spans="1:8" ht="14.25"/>
  </sheetData>
  <mergeCells count="59">
    <mergeCell ref="C51:D51"/>
    <mergeCell ref="C52:D52"/>
    <mergeCell ref="C44:D44"/>
    <mergeCell ref="C45:D45"/>
    <mergeCell ref="C46:D46"/>
    <mergeCell ref="C47:D47"/>
    <mergeCell ref="C48:D48"/>
    <mergeCell ref="C41:D41"/>
    <mergeCell ref="C42:D42"/>
    <mergeCell ref="C43:D43"/>
    <mergeCell ref="C49:D49"/>
    <mergeCell ref="C50:D50"/>
    <mergeCell ref="F17:H17"/>
    <mergeCell ref="F18:H18"/>
    <mergeCell ref="F19:H19"/>
    <mergeCell ref="C39:D39"/>
    <mergeCell ref="C40:D40"/>
    <mergeCell ref="C19:D19"/>
    <mergeCell ref="C20:D20"/>
    <mergeCell ref="C21:D21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R2:S2"/>
    <mergeCell ref="B2:H2"/>
    <mergeCell ref="C9:D9"/>
    <mergeCell ref="C10:D10"/>
    <mergeCell ref="C12:D12"/>
    <mergeCell ref="C4:D4"/>
    <mergeCell ref="C5:D5"/>
    <mergeCell ref="C6:D6"/>
    <mergeCell ref="C7:D7"/>
    <mergeCell ref="C8:D8"/>
    <mergeCell ref="G53:H53"/>
    <mergeCell ref="B3:H3"/>
    <mergeCell ref="C16:D16"/>
    <mergeCell ref="C17:D17"/>
    <mergeCell ref="C11:D11"/>
    <mergeCell ref="F20:H20"/>
    <mergeCell ref="C13:D13"/>
    <mergeCell ref="F13:H13"/>
    <mergeCell ref="F21:H21"/>
    <mergeCell ref="F22:H22"/>
    <mergeCell ref="F23:H23"/>
    <mergeCell ref="C14:D14"/>
    <mergeCell ref="C15:D15"/>
    <mergeCell ref="C22:D22"/>
    <mergeCell ref="C23:D23"/>
    <mergeCell ref="C18:D18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P66"/>
  <sheetViews>
    <sheetView showGridLines="0" zoomScaleNormal="100" workbookViewId="0">
      <pane ySplit="2" topLeftCell="A30" activePane="bottomLeft" state="frozen"/>
      <selection pane="bottomLeft" activeCell="O62" sqref="O62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0.7109375" style="152" customWidth="1"/>
    <col min="5" max="5" width="5.7109375" style="152" customWidth="1"/>
    <col min="6" max="6" width="11.85546875" style="154" hidden="1" customWidth="1"/>
    <col min="7" max="7" width="15.7109375" style="153" customWidth="1"/>
    <col min="8" max="8" width="10.7109375" style="152" customWidth="1"/>
    <col min="9" max="9" width="15.7109375" style="153" customWidth="1"/>
    <col min="10" max="10" width="9.140625" style="152"/>
    <col min="11" max="12" width="15.7109375" style="155" hidden="1" customWidth="1" outlineLevel="1"/>
    <col min="13" max="13" width="25" style="155" hidden="1" customWidth="1" outlineLevel="1"/>
    <col min="14" max="14" width="15.7109375" style="152" hidden="1" customWidth="1" outlineLevel="1"/>
    <col min="15" max="15" width="9.140625" style="152" customWidth="1" collapsed="1"/>
    <col min="16" max="16384" width="9.140625" style="152"/>
  </cols>
  <sheetData>
    <row r="2" spans="2:16" ht="15.75" customHeight="1">
      <c r="B2" s="344" t="s">
        <v>442</v>
      </c>
      <c r="C2" s="344"/>
      <c r="D2" s="344"/>
      <c r="E2" s="344"/>
      <c r="F2" s="344"/>
      <c r="G2" s="344"/>
      <c r="H2" s="344"/>
      <c r="I2" s="344"/>
      <c r="O2" s="343" t="s">
        <v>411</v>
      </c>
      <c r="P2" s="343"/>
    </row>
    <row r="3" spans="2:16" ht="15.75" customHeight="1" outlineLevel="1">
      <c r="B3" s="345" t="s">
        <v>15</v>
      </c>
      <c r="C3" s="345"/>
      <c r="D3" s="345"/>
      <c r="E3" s="345"/>
      <c r="F3" s="345"/>
      <c r="G3" s="345"/>
      <c r="H3" s="345"/>
      <c r="I3" s="345"/>
    </row>
    <row r="4" spans="2:16" ht="15.75" customHeight="1" outlineLevel="1">
      <c r="B4" s="161"/>
      <c r="C4" s="246" t="s">
        <v>16</v>
      </c>
      <c r="D4" s="246"/>
      <c r="E4" s="246"/>
      <c r="F4" s="162"/>
      <c r="G4" s="342">
        <v>850</v>
      </c>
      <c r="H4" s="342"/>
      <c r="I4" s="342"/>
    </row>
    <row r="5" spans="2:16" ht="15.75" customHeight="1" outlineLevel="1">
      <c r="B5" s="161"/>
      <c r="C5" s="246" t="s">
        <v>17</v>
      </c>
      <c r="D5" s="246"/>
      <c r="E5" s="246"/>
      <c r="F5" s="162"/>
      <c r="G5" s="342">
        <v>640</v>
      </c>
      <c r="H5" s="342"/>
      <c r="I5" s="342"/>
    </row>
    <row r="6" spans="2:16" ht="15.75" customHeight="1" outlineLevel="1">
      <c r="B6" s="161"/>
      <c r="C6" s="246" t="s">
        <v>18</v>
      </c>
      <c r="D6" s="246"/>
      <c r="E6" s="246"/>
      <c r="F6" s="162"/>
      <c r="G6" s="342">
        <v>295</v>
      </c>
      <c r="H6" s="342"/>
      <c r="I6" s="342"/>
    </row>
    <row r="7" spans="2:16" ht="15.75" customHeight="1" outlineLevel="1">
      <c r="B7" s="161"/>
      <c r="C7" s="246" t="s">
        <v>19</v>
      </c>
      <c r="D7" s="246"/>
      <c r="E7" s="246"/>
      <c r="F7" s="162"/>
      <c r="G7" s="342">
        <v>175</v>
      </c>
      <c r="H7" s="342"/>
      <c r="I7" s="342"/>
    </row>
    <row r="8" spans="2:16" ht="15.75" customHeight="1" outlineLevel="1">
      <c r="B8" s="161"/>
      <c r="C8" s="246" t="s">
        <v>20</v>
      </c>
      <c r="D8" s="246"/>
      <c r="E8" s="246"/>
      <c r="F8" s="162"/>
      <c r="G8" s="342">
        <v>60</v>
      </c>
      <c r="H8" s="342"/>
      <c r="I8" s="342"/>
    </row>
    <row r="9" spans="2:16" ht="15.75" customHeight="1" outlineLevel="1">
      <c r="B9" s="161"/>
      <c r="C9" s="246" t="s">
        <v>36</v>
      </c>
      <c r="D9" s="246"/>
      <c r="E9" s="246"/>
      <c r="F9" s="162"/>
      <c r="G9" s="342">
        <v>1200</v>
      </c>
      <c r="H9" s="342"/>
      <c r="I9" s="342"/>
    </row>
    <row r="10" spans="2:16" ht="15.75" customHeight="1" outlineLevel="1">
      <c r="B10" s="161"/>
      <c r="C10" s="246" t="s">
        <v>21</v>
      </c>
      <c r="D10" s="246"/>
      <c r="E10" s="246"/>
      <c r="F10" s="162"/>
      <c r="G10" s="342">
        <v>2080</v>
      </c>
      <c r="H10" s="342"/>
      <c r="I10" s="342"/>
    </row>
    <row r="11" spans="2:16" ht="15.75" customHeight="1" outlineLevel="1">
      <c r="B11" s="161"/>
      <c r="C11" s="246" t="s">
        <v>22</v>
      </c>
      <c r="D11" s="246"/>
      <c r="E11" s="246"/>
      <c r="F11" s="162"/>
      <c r="G11" s="342">
        <v>12</v>
      </c>
      <c r="H11" s="342"/>
      <c r="I11" s="342"/>
    </row>
    <row r="12" spans="2:16" ht="15.75" customHeight="1" outlineLevel="1">
      <c r="B12" s="161"/>
      <c r="C12" s="246" t="s">
        <v>23</v>
      </c>
      <c r="D12" s="246"/>
      <c r="E12" s="246"/>
      <c r="F12" s="162"/>
      <c r="G12" s="342">
        <v>5</v>
      </c>
      <c r="H12" s="342"/>
      <c r="I12" s="342"/>
    </row>
    <row r="13" spans="2:16" ht="15.75" customHeight="1" outlineLevel="1">
      <c r="B13" s="161"/>
      <c r="C13" s="246" t="s">
        <v>24</v>
      </c>
      <c r="D13" s="246"/>
      <c r="E13" s="246"/>
      <c r="F13" s="162"/>
      <c r="G13" s="342">
        <v>300</v>
      </c>
      <c r="H13" s="342"/>
      <c r="I13" s="342"/>
    </row>
    <row r="14" spans="2:16" ht="15.75" customHeight="1" outlineLevel="1">
      <c r="B14" s="161"/>
      <c r="C14" s="246" t="s">
        <v>25</v>
      </c>
      <c r="D14" s="246"/>
      <c r="E14" s="246"/>
      <c r="F14" s="162"/>
      <c r="G14" s="342" t="s">
        <v>303</v>
      </c>
      <c r="H14" s="342"/>
      <c r="I14" s="342"/>
    </row>
    <row r="15" spans="2:16" ht="15.75" customHeight="1" outlineLevel="1">
      <c r="B15" s="161"/>
      <c r="C15" s="246" t="s">
        <v>26</v>
      </c>
      <c r="D15" s="246"/>
      <c r="E15" s="246"/>
      <c r="F15" s="162"/>
      <c r="G15" s="342">
        <v>480</v>
      </c>
      <c r="H15" s="342"/>
      <c r="I15" s="342"/>
    </row>
    <row r="16" spans="2:16" ht="15.75" customHeight="1" outlineLevel="1">
      <c r="B16" s="161"/>
      <c r="C16" s="246" t="s">
        <v>298</v>
      </c>
      <c r="D16" s="246"/>
      <c r="E16" s="246"/>
      <c r="F16" s="162"/>
      <c r="G16" s="342" t="s">
        <v>302</v>
      </c>
      <c r="H16" s="342"/>
      <c r="I16" s="342"/>
    </row>
    <row r="17" spans="2:14" ht="15.75" customHeight="1" outlineLevel="1">
      <c r="B17" s="161"/>
      <c r="C17" s="246" t="s">
        <v>28</v>
      </c>
      <c r="D17" s="246"/>
      <c r="E17" s="246"/>
      <c r="F17" s="162"/>
      <c r="G17" s="342" t="s">
        <v>299</v>
      </c>
      <c r="H17" s="342"/>
      <c r="I17" s="342"/>
    </row>
    <row r="18" spans="2:14" ht="15.75" customHeight="1" outlineLevel="1">
      <c r="B18" s="161"/>
      <c r="C18" s="246" t="s">
        <v>30</v>
      </c>
      <c r="D18" s="246"/>
      <c r="E18" s="246"/>
      <c r="F18" s="162"/>
      <c r="G18" s="342" t="s">
        <v>31</v>
      </c>
      <c r="H18" s="342"/>
      <c r="I18" s="342"/>
    </row>
    <row r="19" spans="2:14" ht="15.75" customHeight="1" outlineLevel="1">
      <c r="B19" s="161"/>
      <c r="C19" s="246" t="s">
        <v>37</v>
      </c>
      <c r="D19" s="246"/>
      <c r="E19" s="246"/>
      <c r="F19" s="162"/>
      <c r="G19" s="342" t="s">
        <v>301</v>
      </c>
      <c r="H19" s="342"/>
      <c r="I19" s="342"/>
    </row>
    <row r="20" spans="2:14" ht="15.75" customHeight="1" outlineLevel="1">
      <c r="B20" s="161"/>
      <c r="C20" s="247" t="s">
        <v>156</v>
      </c>
      <c r="D20" s="247"/>
      <c r="E20" s="247"/>
      <c r="F20" s="162"/>
      <c r="G20" s="342" t="s">
        <v>300</v>
      </c>
      <c r="H20" s="342"/>
      <c r="I20" s="342"/>
    </row>
    <row r="21" spans="2:14" ht="15.75" customHeight="1" outlineLevel="1">
      <c r="B21" s="161"/>
      <c r="C21" s="247" t="s">
        <v>157</v>
      </c>
      <c r="D21" s="247"/>
      <c r="E21" s="247"/>
      <c r="F21" s="162"/>
      <c r="G21" s="342" t="s">
        <v>164</v>
      </c>
      <c r="H21" s="342"/>
      <c r="I21" s="342"/>
    </row>
    <row r="22" spans="2:14" ht="15.75" customHeight="1" outlineLevel="1">
      <c r="B22" s="161"/>
      <c r="C22" s="247" t="s">
        <v>159</v>
      </c>
      <c r="D22" s="247"/>
      <c r="E22" s="247"/>
      <c r="F22" s="162"/>
      <c r="G22" s="342" t="s">
        <v>181</v>
      </c>
      <c r="H22" s="342"/>
      <c r="I22" s="342"/>
    </row>
    <row r="23" spans="2:14" ht="15.75" customHeight="1" outlineLevel="1">
      <c r="B23" s="161"/>
      <c r="C23" s="247" t="s">
        <v>35</v>
      </c>
      <c r="D23" s="247"/>
      <c r="E23" s="247"/>
      <c r="F23" s="162"/>
      <c r="G23" s="342">
        <v>1450</v>
      </c>
      <c r="H23" s="342"/>
      <c r="I23" s="342"/>
    </row>
    <row r="24" spans="2:14" ht="15.75" customHeight="1" outlineLevel="1">
      <c r="B24" s="164"/>
      <c r="C24" s="165" t="s">
        <v>537</v>
      </c>
      <c r="D24" s="165"/>
      <c r="E24" s="165"/>
      <c r="F24" s="166"/>
      <c r="G24" s="167"/>
      <c r="H24" s="167"/>
      <c r="I24" s="168"/>
    </row>
    <row r="25" spans="2:14" ht="15.75" customHeight="1">
      <c r="B25" s="164"/>
      <c r="C25" s="169"/>
      <c r="D25" s="169"/>
      <c r="E25" s="169"/>
      <c r="F25" s="170"/>
      <c r="G25" s="169"/>
      <c r="H25" s="169"/>
      <c r="I25" s="171"/>
    </row>
    <row r="26" spans="2:14" ht="15.75" customHeight="1" outlineLevel="1">
      <c r="B26" s="172" t="s">
        <v>39</v>
      </c>
      <c r="C26" s="173" t="s">
        <v>44</v>
      </c>
      <c r="D26" s="173"/>
      <c r="E26" s="173"/>
      <c r="F26" s="174" t="s">
        <v>1</v>
      </c>
      <c r="G26" s="173" t="s">
        <v>1</v>
      </c>
      <c r="H26" s="173" t="s">
        <v>40</v>
      </c>
      <c r="I26" s="175" t="s">
        <v>41</v>
      </c>
    </row>
    <row r="27" spans="2:14" ht="15.75" customHeight="1" outlineLevel="1">
      <c r="B27" s="297">
        <v>1190</v>
      </c>
      <c r="C27" s="298" t="s">
        <v>146</v>
      </c>
      <c r="D27" s="298"/>
      <c r="E27" s="292"/>
      <c r="F27" s="176">
        <v>49466</v>
      </c>
      <c r="G27" s="177">
        <f>F27*'Прайс-лист'!I3*(1-'Прайс-лист'!$E$3)</f>
        <v>39572.800000000003</v>
      </c>
      <c r="H27" s="255"/>
      <c r="I27" s="178">
        <f>G27</f>
        <v>39572.800000000003</v>
      </c>
    </row>
    <row r="28" spans="2:14" ht="15.75" customHeight="1" outlineLevel="2">
      <c r="B28" s="151"/>
      <c r="C28" s="158" t="s">
        <v>337</v>
      </c>
      <c r="D28" s="158"/>
      <c r="E28" s="158"/>
      <c r="F28" s="158"/>
      <c r="G28" s="158"/>
      <c r="H28" s="158"/>
      <c r="I28" s="158"/>
    </row>
    <row r="29" spans="2:14" ht="388.5" customHeight="1" outlineLevel="2">
      <c r="B29" s="161"/>
      <c r="C29" s="346" t="s">
        <v>636</v>
      </c>
      <c r="D29" s="346"/>
      <c r="E29" s="346"/>
      <c r="F29" s="346"/>
      <c r="G29" s="346"/>
      <c r="H29" s="346"/>
      <c r="I29" s="346"/>
    </row>
    <row r="30" spans="2:14" ht="15.75" customHeight="1" outlineLevel="1">
      <c r="C30" s="159" t="s">
        <v>365</v>
      </c>
      <c r="D30" s="158"/>
      <c r="E30" s="158"/>
      <c r="F30" s="158"/>
      <c r="G30" s="158"/>
      <c r="H30" s="158"/>
      <c r="I30" s="158"/>
    </row>
    <row r="31" spans="2:14" ht="15.75" customHeight="1" outlineLevel="1">
      <c r="B31" s="297">
        <v>2486</v>
      </c>
      <c r="C31" s="289" t="s">
        <v>3</v>
      </c>
      <c r="D31" s="182" t="s">
        <v>277</v>
      </c>
      <c r="E31" s="182"/>
      <c r="F31" s="183">
        <v>1129</v>
      </c>
      <c r="G31" s="177">
        <f>F31*'Прайс-лист'!I3*(1-'Прайс-лист'!$E$3)</f>
        <v>903.2</v>
      </c>
      <c r="H31" s="179">
        <v>0</v>
      </c>
      <c r="I31" s="178">
        <f t="shared" ref="I31:I37" si="0">G31*H31</f>
        <v>0</v>
      </c>
      <c r="K31" s="107" t="s">
        <v>277</v>
      </c>
      <c r="L31" s="107" t="s">
        <v>277</v>
      </c>
      <c r="M31" s="284" t="s">
        <v>277</v>
      </c>
      <c r="N31" s="107" t="s">
        <v>277</v>
      </c>
    </row>
    <row r="32" spans="2:14" ht="15.75" customHeight="1" outlineLevel="1">
      <c r="B32" s="297">
        <v>211501</v>
      </c>
      <c r="C32" s="298" t="s">
        <v>462</v>
      </c>
      <c r="D32" s="298"/>
      <c r="E32" s="298"/>
      <c r="F32" s="183">
        <v>1000</v>
      </c>
      <c r="G32" s="177">
        <f>F32*'Прайс-лист'!I3*(1-'Прайс-лист'!$E$3)</f>
        <v>800</v>
      </c>
      <c r="H32" s="179">
        <v>0</v>
      </c>
      <c r="I32" s="178">
        <f t="shared" si="0"/>
        <v>0</v>
      </c>
      <c r="K32" s="109" t="s">
        <v>368</v>
      </c>
      <c r="L32" s="128" t="s">
        <v>399</v>
      </c>
      <c r="M32" s="280" t="s">
        <v>401</v>
      </c>
      <c r="N32" s="109" t="s">
        <v>334</v>
      </c>
    </row>
    <row r="33" spans="2:14" ht="15.75" customHeight="1" outlineLevel="1">
      <c r="B33" s="297">
        <v>211502</v>
      </c>
      <c r="C33" s="298" t="s">
        <v>463</v>
      </c>
      <c r="D33" s="298"/>
      <c r="E33" s="298"/>
      <c r="F33" s="183">
        <v>2000</v>
      </c>
      <c r="G33" s="177">
        <f>F33*'Прайс-лист'!I3*(1-'Прайс-лист'!$E$3)</f>
        <v>1600</v>
      </c>
      <c r="H33" s="179">
        <v>0</v>
      </c>
      <c r="I33" s="178">
        <f t="shared" ref="I33" si="1">G33*H33</f>
        <v>0</v>
      </c>
      <c r="K33" s="109" t="s">
        <v>367</v>
      </c>
      <c r="L33" s="128" t="s">
        <v>400</v>
      </c>
      <c r="M33" s="280" t="s">
        <v>402</v>
      </c>
      <c r="N33" s="109" t="s">
        <v>335</v>
      </c>
    </row>
    <row r="34" spans="2:14" ht="15.75" customHeight="1" outlineLevel="1">
      <c r="B34" s="297">
        <v>2004</v>
      </c>
      <c r="C34" s="292" t="s">
        <v>279</v>
      </c>
      <c r="D34" s="184" t="s">
        <v>277</v>
      </c>
      <c r="E34" s="292"/>
      <c r="F34" s="183">
        <v>0</v>
      </c>
      <c r="G34" s="177">
        <f>F34*'Прайс-лист'!I3*(1-'Прайс-лист'!$E$3)</f>
        <v>0</v>
      </c>
      <c r="H34" s="179">
        <v>0</v>
      </c>
      <c r="I34" s="178">
        <f t="shared" si="0"/>
        <v>0</v>
      </c>
      <c r="K34" s="109" t="s">
        <v>331</v>
      </c>
      <c r="L34" s="123"/>
      <c r="M34" s="280" t="s">
        <v>613</v>
      </c>
      <c r="N34" s="109" t="s">
        <v>336</v>
      </c>
    </row>
    <row r="35" spans="2:14" ht="15.75" customHeight="1" outlineLevel="1">
      <c r="B35" s="297">
        <v>3077</v>
      </c>
      <c r="C35" s="293" t="s">
        <v>408</v>
      </c>
      <c r="D35" s="184" t="s">
        <v>277</v>
      </c>
      <c r="E35" s="292"/>
      <c r="F35" s="183">
        <v>463</v>
      </c>
      <c r="G35" s="177">
        <f>F35*'Прайс-лист'!I3*(1-'Прайс-лист'!$E$3)</f>
        <v>370.40000000000003</v>
      </c>
      <c r="H35" s="179">
        <v>0</v>
      </c>
      <c r="I35" s="178">
        <f t="shared" si="0"/>
        <v>0</v>
      </c>
      <c r="K35" s="111" t="s">
        <v>332</v>
      </c>
      <c r="L35" s="109"/>
      <c r="M35" s="280" t="s">
        <v>614</v>
      </c>
      <c r="N35" s="111" t="s">
        <v>435</v>
      </c>
    </row>
    <row r="36" spans="2:14" ht="15.75" customHeight="1" outlineLevel="1">
      <c r="B36" s="297">
        <v>3506</v>
      </c>
      <c r="C36" s="298" t="s">
        <v>329</v>
      </c>
      <c r="D36" s="182" t="s">
        <v>277</v>
      </c>
      <c r="E36" s="292"/>
      <c r="F36" s="183">
        <v>2000</v>
      </c>
      <c r="G36" s="177">
        <f>F36*'Прайс-лист'!I3*(1-'Прайс-лист'!$E$3)</f>
        <v>1600</v>
      </c>
      <c r="H36" s="179">
        <v>0</v>
      </c>
      <c r="I36" s="178">
        <f t="shared" si="0"/>
        <v>0</v>
      </c>
      <c r="K36" s="111" t="s">
        <v>333</v>
      </c>
      <c r="L36" s="110"/>
      <c r="M36" s="280" t="s">
        <v>403</v>
      </c>
      <c r="N36" s="110"/>
    </row>
    <row r="37" spans="2:14" ht="15.75" customHeight="1" outlineLevel="1">
      <c r="B37" s="297">
        <v>2565</v>
      </c>
      <c r="C37" s="298" t="s">
        <v>440</v>
      </c>
      <c r="D37" s="298"/>
      <c r="E37" s="292"/>
      <c r="F37" s="183">
        <v>291</v>
      </c>
      <c r="G37" s="177">
        <f>F37*'Прайс-лист'!I3*(1-'Прайс-лист'!$E$3)</f>
        <v>232.8</v>
      </c>
      <c r="H37" s="179">
        <v>0</v>
      </c>
      <c r="I37" s="178">
        <f t="shared" si="0"/>
        <v>0</v>
      </c>
      <c r="M37" s="280" t="s">
        <v>404</v>
      </c>
    </row>
    <row r="38" spans="2:14" ht="15.75" customHeight="1" outlineLevel="1">
      <c r="C38" s="160" t="s">
        <v>4</v>
      </c>
      <c r="D38" s="160"/>
      <c r="E38" s="160"/>
      <c r="F38" s="160"/>
      <c r="G38" s="160"/>
      <c r="H38" s="160"/>
      <c r="I38" s="160"/>
      <c r="M38" s="280" t="s">
        <v>405</v>
      </c>
    </row>
    <row r="39" spans="2:14" ht="15" outlineLevel="1">
      <c r="B39" s="296">
        <v>414601</v>
      </c>
      <c r="C39" s="347" t="s">
        <v>377</v>
      </c>
      <c r="D39" s="347"/>
      <c r="E39" s="293"/>
      <c r="F39" s="186">
        <v>71</v>
      </c>
      <c r="G39" s="177">
        <f>F39*'Прайс-лист'!I3*(1-'Прайс-лист'!$E$3)</f>
        <v>56.800000000000004</v>
      </c>
      <c r="H39" s="179">
        <v>0</v>
      </c>
      <c r="I39" s="178">
        <f t="shared" ref="I39:I47" si="2">G39*H39</f>
        <v>0</v>
      </c>
      <c r="M39" s="280" t="s">
        <v>615</v>
      </c>
    </row>
    <row r="40" spans="2:14" ht="15" outlineLevel="1">
      <c r="B40" s="296">
        <v>2535</v>
      </c>
      <c r="C40" s="347" t="s">
        <v>518</v>
      </c>
      <c r="D40" s="347"/>
      <c r="E40" s="293"/>
      <c r="F40" s="186">
        <v>794</v>
      </c>
      <c r="G40" s="177">
        <f>F40*'Прайс-лист'!I3*(1-'Прайс-лист'!$E$3)</f>
        <v>635.20000000000005</v>
      </c>
      <c r="H40" s="179">
        <v>0</v>
      </c>
      <c r="I40" s="178">
        <f t="shared" si="2"/>
        <v>0</v>
      </c>
      <c r="M40" s="280" t="s">
        <v>406</v>
      </c>
    </row>
    <row r="41" spans="2:14" ht="15" outlineLevel="1">
      <c r="B41" s="296">
        <v>2536</v>
      </c>
      <c r="C41" s="348" t="s">
        <v>535</v>
      </c>
      <c r="D41" s="348"/>
      <c r="E41" s="293"/>
      <c r="F41" s="186">
        <v>1294</v>
      </c>
      <c r="G41" s="177">
        <f>F41*'Прайс-лист'!I3*(1-'Прайс-лист'!$E$3)</f>
        <v>1035.2</v>
      </c>
      <c r="H41" s="179">
        <v>0</v>
      </c>
      <c r="I41" s="178">
        <f t="shared" si="2"/>
        <v>0</v>
      </c>
      <c r="M41" s="280" t="s">
        <v>407</v>
      </c>
    </row>
    <row r="42" spans="2:14" ht="15" outlineLevel="1">
      <c r="B42" s="296">
        <v>2526</v>
      </c>
      <c r="C42" s="349" t="s">
        <v>356</v>
      </c>
      <c r="D42" s="349"/>
      <c r="E42" s="293"/>
      <c r="F42" s="186">
        <v>458</v>
      </c>
      <c r="G42" s="177">
        <f>F42*'Прайс-лист'!I3*(1-'Прайс-лист'!$E$3)</f>
        <v>366.40000000000003</v>
      </c>
      <c r="H42" s="179">
        <v>0</v>
      </c>
      <c r="I42" s="178">
        <f t="shared" si="2"/>
        <v>0</v>
      </c>
      <c r="M42" s="285"/>
    </row>
    <row r="43" spans="2:14" ht="14.25" customHeight="1" outlineLevel="1">
      <c r="B43" s="290">
        <v>2272</v>
      </c>
      <c r="C43" s="348" t="s">
        <v>413</v>
      </c>
      <c r="D43" s="348"/>
      <c r="E43" s="293"/>
      <c r="F43" s="186">
        <v>2166</v>
      </c>
      <c r="G43" s="177">
        <f>F43*'Прайс-лист'!I3*(1-'Прайс-лист'!$E$3)</f>
        <v>1732.8000000000002</v>
      </c>
      <c r="H43" s="179">
        <v>0</v>
      </c>
      <c r="I43" s="178">
        <f t="shared" si="2"/>
        <v>0</v>
      </c>
      <c r="M43" s="286" t="s">
        <v>347</v>
      </c>
    </row>
    <row r="44" spans="2:14" ht="14.25" customHeight="1" outlineLevel="1">
      <c r="B44" s="290" t="s">
        <v>69</v>
      </c>
      <c r="C44" s="348" t="s">
        <v>416</v>
      </c>
      <c r="D44" s="348"/>
      <c r="E44" s="187" t="s">
        <v>412</v>
      </c>
      <c r="F44" s="186">
        <v>2340</v>
      </c>
      <c r="G44" s="177">
        <f>F44*'Прайс-лист'!I3</f>
        <v>2340</v>
      </c>
      <c r="H44" s="179">
        <v>0</v>
      </c>
      <c r="I44" s="178">
        <f t="shared" si="2"/>
        <v>0</v>
      </c>
    </row>
    <row r="45" spans="2:14" ht="14.25" customHeight="1" outlineLevel="1">
      <c r="B45" s="296" t="s">
        <v>69</v>
      </c>
      <c r="C45" s="348" t="s">
        <v>414</v>
      </c>
      <c r="D45" s="348"/>
      <c r="E45" s="187" t="s">
        <v>412</v>
      </c>
      <c r="F45" s="186">
        <v>3079</v>
      </c>
      <c r="G45" s="177">
        <f>F45*'Прайс-лист'!I3</f>
        <v>3079</v>
      </c>
      <c r="H45" s="179">
        <v>0</v>
      </c>
      <c r="I45" s="178">
        <f t="shared" si="2"/>
        <v>0</v>
      </c>
    </row>
    <row r="46" spans="2:14" ht="14.25" customHeight="1" outlineLevel="1">
      <c r="B46" s="296" t="s">
        <v>69</v>
      </c>
      <c r="C46" s="348" t="s">
        <v>415</v>
      </c>
      <c r="D46" s="348"/>
      <c r="E46" s="187" t="s">
        <v>412</v>
      </c>
      <c r="F46" s="186">
        <v>4399</v>
      </c>
      <c r="G46" s="177">
        <f>F46*'Прайс-лист'!I3</f>
        <v>4399</v>
      </c>
      <c r="H46" s="179">
        <v>0</v>
      </c>
      <c r="I46" s="178">
        <f t="shared" si="2"/>
        <v>0</v>
      </c>
    </row>
    <row r="47" spans="2:14" ht="14.25" outlineLevel="1">
      <c r="B47" s="296">
        <v>2282</v>
      </c>
      <c r="C47" s="349" t="s">
        <v>355</v>
      </c>
      <c r="D47" s="349"/>
      <c r="E47" s="187"/>
      <c r="F47" s="186">
        <v>320</v>
      </c>
      <c r="G47" s="177">
        <f>F47*'Прайс-лист'!I3*(1-'Прайс-лист'!$E$3)</f>
        <v>256</v>
      </c>
      <c r="H47" s="179">
        <v>0</v>
      </c>
      <c r="I47" s="178">
        <f t="shared" si="2"/>
        <v>0</v>
      </c>
    </row>
    <row r="48" spans="2:14" ht="15.75" customHeight="1" outlineLevel="1">
      <c r="B48" s="296">
        <v>2419</v>
      </c>
      <c r="C48" s="349" t="s">
        <v>523</v>
      </c>
      <c r="D48" s="349"/>
      <c r="E48" s="292"/>
      <c r="F48" s="183">
        <v>825</v>
      </c>
      <c r="G48" s="177">
        <f>F48*'Прайс-лист'!I3*(1-'Прайс-лист'!$E$3)</f>
        <v>660</v>
      </c>
      <c r="H48" s="179">
        <v>0</v>
      </c>
      <c r="I48" s="178">
        <f t="shared" ref="I48:I62" si="3">G48*H48</f>
        <v>0</v>
      </c>
    </row>
    <row r="49" spans="2:9" ht="15.75" customHeight="1" outlineLevel="1">
      <c r="B49" s="290">
        <v>2440</v>
      </c>
      <c r="C49" s="348" t="s">
        <v>366</v>
      </c>
      <c r="D49" s="348"/>
      <c r="E49" s="293"/>
      <c r="F49" s="186">
        <v>256</v>
      </c>
      <c r="G49" s="177">
        <f>F49*'Прайс-лист'!I3*(1-'Прайс-лист'!$E$3)</f>
        <v>204.8</v>
      </c>
      <c r="H49" s="179">
        <v>0</v>
      </c>
      <c r="I49" s="178">
        <f t="shared" si="3"/>
        <v>0</v>
      </c>
    </row>
    <row r="50" spans="2:9" ht="15.75" customHeight="1" outlineLevel="1">
      <c r="B50" s="290">
        <v>2650</v>
      </c>
      <c r="C50" s="347" t="s">
        <v>304</v>
      </c>
      <c r="D50" s="347"/>
      <c r="E50" s="293"/>
      <c r="F50" s="186">
        <v>469</v>
      </c>
      <c r="G50" s="177">
        <f>F50*'Прайс-лист'!I3*(1-'Прайс-лист'!$E$3)</f>
        <v>375.20000000000005</v>
      </c>
      <c r="H50" s="179">
        <v>0</v>
      </c>
      <c r="I50" s="178">
        <f t="shared" si="3"/>
        <v>0</v>
      </c>
    </row>
    <row r="51" spans="2:9" ht="15.75" customHeight="1" outlineLevel="1">
      <c r="B51" s="290">
        <v>307801</v>
      </c>
      <c r="C51" s="347" t="s">
        <v>305</v>
      </c>
      <c r="D51" s="347"/>
      <c r="E51" s="293"/>
      <c r="F51" s="186">
        <v>41</v>
      </c>
      <c r="G51" s="177">
        <f>F51*'Прайс-лист'!I3*(1-'Прайс-лист'!$E$3)</f>
        <v>32.800000000000004</v>
      </c>
      <c r="H51" s="248">
        <f>IF(H35*H50,1,0)</f>
        <v>0</v>
      </c>
      <c r="I51" s="178">
        <f t="shared" si="3"/>
        <v>0</v>
      </c>
    </row>
    <row r="52" spans="2:9" ht="15.75" customHeight="1" outlineLevel="1">
      <c r="B52" s="290">
        <v>2417</v>
      </c>
      <c r="C52" s="348" t="s">
        <v>338</v>
      </c>
      <c r="D52" s="348"/>
      <c r="E52" s="289"/>
      <c r="F52" s="186">
        <v>565</v>
      </c>
      <c r="G52" s="177">
        <f>F52*'Прайс-лист'!I3*(1-'Прайс-лист'!$E$3)</f>
        <v>452</v>
      </c>
      <c r="H52" s="179">
        <v>0</v>
      </c>
      <c r="I52" s="178">
        <f t="shared" si="3"/>
        <v>0</v>
      </c>
    </row>
    <row r="53" spans="2:9" ht="14.25" outlineLevel="1">
      <c r="B53" s="290">
        <v>2740</v>
      </c>
      <c r="C53" s="347" t="s">
        <v>306</v>
      </c>
      <c r="D53" s="347"/>
      <c r="E53" s="293"/>
      <c r="F53" s="183">
        <v>1169</v>
      </c>
      <c r="G53" s="177">
        <f>F53*'Прайс-лист'!I3*(1-'Прайс-лист'!$E$3)</f>
        <v>935.2</v>
      </c>
      <c r="H53" s="179">
        <v>0</v>
      </c>
      <c r="I53" s="178">
        <f t="shared" si="3"/>
        <v>0</v>
      </c>
    </row>
    <row r="54" spans="2:9" ht="14.25" customHeight="1" outlineLevel="1">
      <c r="B54" s="296">
        <v>2741</v>
      </c>
      <c r="C54" s="347" t="s">
        <v>477</v>
      </c>
      <c r="D54" s="347"/>
      <c r="E54" s="293"/>
      <c r="F54" s="183">
        <v>3001</v>
      </c>
      <c r="G54" s="177">
        <f>F54*'Прайс-лист'!I3*(1-'Прайс-лист'!$E$3)</f>
        <v>2400.8000000000002</v>
      </c>
      <c r="H54" s="179">
        <v>0</v>
      </c>
      <c r="I54" s="178">
        <f t="shared" si="3"/>
        <v>0</v>
      </c>
    </row>
    <row r="55" spans="2:9" ht="14.25" outlineLevel="1">
      <c r="B55" s="296">
        <v>2719</v>
      </c>
      <c r="C55" s="347" t="s">
        <v>516</v>
      </c>
      <c r="D55" s="347"/>
      <c r="E55" s="293"/>
      <c r="F55" s="186">
        <v>2777</v>
      </c>
      <c r="G55" s="177">
        <f>F55*'Прайс-лист'!I3*(1-'Прайс-лист'!$E$3)</f>
        <v>2221.6</v>
      </c>
      <c r="H55" s="179">
        <v>0</v>
      </c>
      <c r="I55" s="178">
        <f t="shared" si="3"/>
        <v>0</v>
      </c>
    </row>
    <row r="56" spans="2:9" ht="15.75" customHeight="1" outlineLevel="1">
      <c r="B56" s="296">
        <v>2739</v>
      </c>
      <c r="C56" s="347" t="s">
        <v>297</v>
      </c>
      <c r="D56" s="347"/>
      <c r="E56" s="293"/>
      <c r="F56" s="186">
        <v>4370</v>
      </c>
      <c r="G56" s="177">
        <f>F56*'Прайс-лист'!I3*(1-'Прайс-лист'!$E$3)</f>
        <v>3496</v>
      </c>
      <c r="H56" s="179">
        <v>0</v>
      </c>
      <c r="I56" s="178">
        <f t="shared" si="3"/>
        <v>0</v>
      </c>
    </row>
    <row r="57" spans="2:9" ht="15.75" customHeight="1" outlineLevel="1">
      <c r="B57" s="296">
        <v>2947</v>
      </c>
      <c r="C57" s="347" t="s">
        <v>6</v>
      </c>
      <c r="D57" s="347"/>
      <c r="E57" s="293"/>
      <c r="F57" s="186">
        <v>319</v>
      </c>
      <c r="G57" s="177">
        <f>F57*'Прайс-лист'!I3*(1-'Прайс-лист'!$E$3)</f>
        <v>255.20000000000002</v>
      </c>
      <c r="H57" s="179">
        <v>0</v>
      </c>
      <c r="I57" s="178">
        <f t="shared" si="3"/>
        <v>0</v>
      </c>
    </row>
    <row r="58" spans="2:9" ht="15.75" customHeight="1" outlineLevel="1">
      <c r="B58" s="296">
        <v>2896</v>
      </c>
      <c r="C58" s="347" t="s">
        <v>8</v>
      </c>
      <c r="D58" s="347"/>
      <c r="E58" s="293"/>
      <c r="F58" s="186">
        <v>1046</v>
      </c>
      <c r="G58" s="177">
        <f>F58*'Прайс-лист'!I3*(1-'Прайс-лист'!$E$3)</f>
        <v>836.80000000000007</v>
      </c>
      <c r="H58" s="179">
        <v>0</v>
      </c>
      <c r="I58" s="178">
        <f t="shared" si="3"/>
        <v>0</v>
      </c>
    </row>
    <row r="59" spans="2:9" ht="15.75" customHeight="1" outlineLevel="1">
      <c r="B59" s="296">
        <v>289601</v>
      </c>
      <c r="C59" s="347" t="s">
        <v>520</v>
      </c>
      <c r="D59" s="347"/>
      <c r="E59" s="293"/>
      <c r="F59" s="186">
        <v>215</v>
      </c>
      <c r="G59" s="177">
        <f>F59*'Прайс-лист'!I3*(1-'Прайс-лист'!$E$3)</f>
        <v>172</v>
      </c>
      <c r="H59" s="179">
        <v>0</v>
      </c>
      <c r="I59" s="178">
        <f t="shared" si="3"/>
        <v>0</v>
      </c>
    </row>
    <row r="60" spans="2:9" ht="15.75" customHeight="1" outlineLevel="1">
      <c r="B60" s="296">
        <v>2897</v>
      </c>
      <c r="C60" s="347" t="s">
        <v>339</v>
      </c>
      <c r="D60" s="347"/>
      <c r="E60" s="293"/>
      <c r="F60" s="186">
        <v>322</v>
      </c>
      <c r="G60" s="177">
        <f>F60*'Прайс-лист'!I3*(1-'Прайс-лист'!$E$3)</f>
        <v>257.60000000000002</v>
      </c>
      <c r="H60" s="179">
        <v>0</v>
      </c>
      <c r="I60" s="178">
        <f t="shared" si="3"/>
        <v>0</v>
      </c>
    </row>
    <row r="61" spans="2:9" ht="15.75" customHeight="1" outlineLevel="1">
      <c r="B61" s="296">
        <v>2898</v>
      </c>
      <c r="C61" s="347" t="s">
        <v>340</v>
      </c>
      <c r="D61" s="347"/>
      <c r="E61" s="293"/>
      <c r="F61" s="186">
        <v>178</v>
      </c>
      <c r="G61" s="177">
        <f>F61*'Прайс-лист'!I3*(1-'Прайс-лист'!$E$3)</f>
        <v>142.4</v>
      </c>
      <c r="H61" s="179">
        <v>0</v>
      </c>
      <c r="I61" s="178">
        <f t="shared" si="3"/>
        <v>0</v>
      </c>
    </row>
    <row r="62" spans="2:9" ht="15.75" customHeight="1" outlineLevel="1">
      <c r="B62" s="296">
        <v>2899</v>
      </c>
      <c r="C62" s="347" t="s">
        <v>343</v>
      </c>
      <c r="D62" s="347"/>
      <c r="E62" s="293"/>
      <c r="F62" s="186">
        <v>438</v>
      </c>
      <c r="G62" s="177">
        <f>F62*'Прайс-лист'!I3*(1-'Прайс-лист'!$E$3)</f>
        <v>350.40000000000003</v>
      </c>
      <c r="H62" s="179">
        <v>0</v>
      </c>
      <c r="I62" s="178">
        <f t="shared" si="3"/>
        <v>0</v>
      </c>
    </row>
    <row r="63" spans="2:9" ht="15.75" customHeight="1">
      <c r="B63" s="296">
        <v>240001</v>
      </c>
      <c r="C63" s="347" t="s">
        <v>616</v>
      </c>
      <c r="D63" s="347"/>
      <c r="E63" s="293"/>
      <c r="F63" s="186">
        <v>1850</v>
      </c>
      <c r="G63" s="177">
        <f>F63*'Прайс-лист'!I3*(1-'Прайс-лист'!$E$3)</f>
        <v>1480</v>
      </c>
      <c r="H63" s="179">
        <v>0</v>
      </c>
      <c r="I63" s="178">
        <f t="shared" ref="I63" si="4">G63*H63</f>
        <v>0</v>
      </c>
    </row>
    <row r="64" spans="2:9" ht="18">
      <c r="G64" s="380" t="s">
        <v>9</v>
      </c>
      <c r="H64" s="350">
        <f>SUM(I27:I62)</f>
        <v>39572.800000000003</v>
      </c>
      <c r="I64" s="350"/>
    </row>
    <row r="66" spans="3:3" ht="15.75" customHeight="1">
      <c r="C66" s="150"/>
    </row>
  </sheetData>
  <sortState ref="A35:H54">
    <sortCondition ref="A35"/>
  </sortState>
  <mergeCells count="50">
    <mergeCell ref="C63:D63"/>
    <mergeCell ref="H64:I64"/>
    <mergeCell ref="C59:D59"/>
    <mergeCell ref="C60:D60"/>
    <mergeCell ref="C61:D61"/>
    <mergeCell ref="C62:D62"/>
    <mergeCell ref="C54:D54"/>
    <mergeCell ref="C55:D55"/>
    <mergeCell ref="C56:D56"/>
    <mergeCell ref="C57:D57"/>
    <mergeCell ref="C58:D58"/>
    <mergeCell ref="C49:D49"/>
    <mergeCell ref="C50:D50"/>
    <mergeCell ref="C51:D51"/>
    <mergeCell ref="C52:D52"/>
    <mergeCell ref="C53:D53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29:I29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20:I20"/>
    <mergeCell ref="G21:I21"/>
    <mergeCell ref="G22:I22"/>
    <mergeCell ref="G23:I23"/>
    <mergeCell ref="O2:P2"/>
    <mergeCell ref="B2:I2"/>
    <mergeCell ref="B3:I3"/>
    <mergeCell ref="G18:I18"/>
    <mergeCell ref="G19:I19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4">
      <formula1>$L$31:$L$33</formula1>
    </dataValidation>
    <dataValidation type="list" allowBlank="1" showInputMessage="1" showErrorMessage="1" sqref="D35">
      <formula1>$M$31:$M$43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49" sqref="F49:H49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8.5703125" style="153" hidden="1" customWidth="1"/>
    <col min="6" max="6" width="15.7109375" style="269" customWidth="1"/>
    <col min="7" max="7" width="10.7109375" style="152" customWidth="1"/>
    <col min="8" max="8" width="15.7109375" style="269" customWidth="1"/>
    <col min="9" max="9" width="9.140625" style="152"/>
    <col min="10" max="15" width="15.7109375" style="152" hidden="1" customWidth="1" outlineLevel="1"/>
    <col min="16" max="16" width="9.140625" style="152" collapsed="1"/>
    <col min="17" max="16384" width="9.140625" style="152"/>
  </cols>
  <sheetData>
    <row r="2" spans="2:17" ht="15.75" customHeight="1">
      <c r="B2" s="344" t="s">
        <v>74</v>
      </c>
      <c r="C2" s="344"/>
      <c r="D2" s="344"/>
      <c r="E2" s="344"/>
      <c r="F2" s="344"/>
      <c r="G2" s="344"/>
      <c r="H2" s="344"/>
      <c r="P2" s="343" t="s">
        <v>411</v>
      </c>
      <c r="Q2" s="343"/>
    </row>
    <row r="3" spans="2:17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7" ht="15.75" customHeight="1" outlineLevel="1">
      <c r="B4" s="161"/>
      <c r="C4" s="351" t="s">
        <v>16</v>
      </c>
      <c r="D4" s="351"/>
      <c r="E4" s="163"/>
      <c r="F4" s="357">
        <v>330</v>
      </c>
      <c r="G4" s="357"/>
      <c r="H4" s="357"/>
    </row>
    <row r="5" spans="2:17" ht="15.75" customHeight="1" outlineLevel="1">
      <c r="B5" s="161"/>
      <c r="C5" s="351" t="s">
        <v>17</v>
      </c>
      <c r="D5" s="351"/>
      <c r="E5" s="163"/>
      <c r="F5" s="357">
        <v>218</v>
      </c>
      <c r="G5" s="357"/>
      <c r="H5" s="357"/>
    </row>
    <row r="6" spans="2:17" ht="15.75" customHeight="1" outlineLevel="1">
      <c r="B6" s="161"/>
      <c r="C6" s="351" t="s">
        <v>18</v>
      </c>
      <c r="D6" s="351"/>
      <c r="E6" s="163"/>
      <c r="F6" s="357">
        <v>169</v>
      </c>
      <c r="G6" s="357"/>
      <c r="H6" s="357"/>
    </row>
    <row r="7" spans="2:17" ht="15.75" customHeight="1" outlineLevel="1">
      <c r="B7" s="161"/>
      <c r="C7" s="351" t="s">
        <v>19</v>
      </c>
      <c r="D7" s="351"/>
      <c r="E7" s="163"/>
      <c r="F7" s="357">
        <v>78</v>
      </c>
      <c r="G7" s="357"/>
      <c r="H7" s="357"/>
    </row>
    <row r="8" spans="2:17" ht="15.75" customHeight="1" outlineLevel="1">
      <c r="B8" s="161"/>
      <c r="C8" s="351" t="s">
        <v>20</v>
      </c>
      <c r="D8" s="351"/>
      <c r="E8" s="163"/>
      <c r="F8" s="357">
        <v>43</v>
      </c>
      <c r="G8" s="357"/>
      <c r="H8" s="357"/>
    </row>
    <row r="9" spans="2:17" ht="15.75" customHeight="1" outlineLevel="1">
      <c r="B9" s="161"/>
      <c r="C9" s="351" t="s">
        <v>36</v>
      </c>
      <c r="D9" s="351"/>
      <c r="E9" s="163"/>
      <c r="F9" s="357">
        <v>84</v>
      </c>
      <c r="G9" s="357"/>
      <c r="H9" s="357"/>
    </row>
    <row r="10" spans="2:17" ht="15.75" customHeight="1" outlineLevel="1">
      <c r="B10" s="161"/>
      <c r="C10" s="351" t="s">
        <v>21</v>
      </c>
      <c r="D10" s="351"/>
      <c r="E10" s="163"/>
      <c r="F10" s="357">
        <v>580</v>
      </c>
      <c r="G10" s="357"/>
      <c r="H10" s="357"/>
    </row>
    <row r="11" spans="2:17" ht="15.75" customHeight="1" outlineLevel="1">
      <c r="B11" s="161"/>
      <c r="C11" s="351" t="s">
        <v>22</v>
      </c>
      <c r="D11" s="351"/>
      <c r="E11" s="163"/>
      <c r="F11" s="357">
        <v>4</v>
      </c>
      <c r="G11" s="357"/>
      <c r="H11" s="357"/>
    </row>
    <row r="12" spans="2:17" ht="15.75" customHeight="1" outlineLevel="1">
      <c r="B12" s="161"/>
      <c r="C12" s="351" t="s">
        <v>23</v>
      </c>
      <c r="D12" s="351"/>
      <c r="E12" s="163"/>
      <c r="F12" s="357">
        <v>3</v>
      </c>
      <c r="G12" s="357"/>
      <c r="H12" s="357"/>
    </row>
    <row r="13" spans="2:17" ht="15.75" customHeight="1" outlineLevel="1">
      <c r="B13" s="161"/>
      <c r="C13" s="351" t="s">
        <v>172</v>
      </c>
      <c r="D13" s="351"/>
      <c r="E13" s="163"/>
      <c r="F13" s="342">
        <v>15</v>
      </c>
      <c r="G13" s="342"/>
      <c r="H13" s="342"/>
    </row>
    <row r="14" spans="2:17" ht="15.75" customHeight="1" outlineLevel="1">
      <c r="B14" s="161"/>
      <c r="C14" s="351" t="s">
        <v>24</v>
      </c>
      <c r="D14" s="351"/>
      <c r="E14" s="163"/>
      <c r="F14" s="342">
        <v>20</v>
      </c>
      <c r="G14" s="342"/>
      <c r="H14" s="342"/>
    </row>
    <row r="15" spans="2:17" ht="15.75" customHeight="1" outlineLevel="1">
      <c r="B15" s="161"/>
      <c r="C15" s="351" t="s">
        <v>25</v>
      </c>
      <c r="D15" s="351"/>
      <c r="E15" s="163"/>
      <c r="F15" s="342">
        <v>25</v>
      </c>
      <c r="G15" s="342"/>
      <c r="H15" s="342"/>
    </row>
    <row r="16" spans="2:17" ht="15.75" customHeight="1" outlineLevel="1">
      <c r="B16" s="161"/>
      <c r="C16" s="351" t="s">
        <v>26</v>
      </c>
      <c r="D16" s="351"/>
      <c r="E16" s="163"/>
      <c r="F16" s="357">
        <v>60</v>
      </c>
      <c r="G16" s="357"/>
      <c r="H16" s="357"/>
    </row>
    <row r="17" spans="2:15" ht="15.75" customHeight="1" outlineLevel="1">
      <c r="B17" s="161"/>
      <c r="C17" s="351" t="s">
        <v>27</v>
      </c>
      <c r="D17" s="351"/>
      <c r="E17" s="163"/>
      <c r="F17" s="357">
        <v>381</v>
      </c>
      <c r="G17" s="357"/>
      <c r="H17" s="357"/>
    </row>
    <row r="18" spans="2:15" ht="15.75" customHeight="1" outlineLevel="1">
      <c r="B18" s="161"/>
      <c r="C18" s="351" t="s">
        <v>28</v>
      </c>
      <c r="D18" s="351"/>
      <c r="E18" s="163"/>
      <c r="F18" s="357" t="s">
        <v>48</v>
      </c>
      <c r="G18" s="357"/>
      <c r="H18" s="357"/>
    </row>
    <row r="19" spans="2:15" ht="15.75" customHeight="1" outlineLevel="1">
      <c r="B19" s="161"/>
      <c r="C19" s="351" t="s">
        <v>30</v>
      </c>
      <c r="D19" s="351"/>
      <c r="E19" s="163"/>
      <c r="F19" s="357" t="s">
        <v>31</v>
      </c>
      <c r="G19" s="357"/>
      <c r="H19" s="357"/>
    </row>
    <row r="20" spans="2:15" ht="15.75" customHeight="1" outlineLevel="1">
      <c r="B20" s="161"/>
      <c r="C20" s="351" t="s">
        <v>37</v>
      </c>
      <c r="D20" s="351"/>
      <c r="E20" s="163"/>
      <c r="F20" s="357" t="s">
        <v>49</v>
      </c>
      <c r="G20" s="357"/>
      <c r="H20" s="357"/>
    </row>
    <row r="21" spans="2:15" ht="15.75" customHeight="1" outlineLevel="1">
      <c r="B21" s="161"/>
      <c r="C21" s="353" t="s">
        <v>156</v>
      </c>
      <c r="D21" s="353"/>
      <c r="E21" s="163"/>
      <c r="F21" s="357" t="s">
        <v>55</v>
      </c>
      <c r="G21" s="357"/>
      <c r="H21" s="357"/>
    </row>
    <row r="22" spans="2:15" ht="15.75" customHeight="1" outlineLevel="1">
      <c r="B22" s="161"/>
      <c r="C22" s="353" t="s">
        <v>157</v>
      </c>
      <c r="D22" s="353"/>
      <c r="E22" s="163"/>
      <c r="F22" s="357" t="s">
        <v>155</v>
      </c>
      <c r="G22" s="357"/>
      <c r="H22" s="357"/>
    </row>
    <row r="23" spans="2:15" ht="15.75" customHeight="1" outlineLevel="1">
      <c r="B23" s="161"/>
      <c r="C23" s="353" t="s">
        <v>35</v>
      </c>
      <c r="D23" s="353"/>
      <c r="E23" s="163"/>
      <c r="F23" s="357">
        <v>119</v>
      </c>
      <c r="G23" s="357"/>
      <c r="H23" s="357"/>
    </row>
    <row r="24" spans="2:15" ht="15.75" customHeight="1">
      <c r="B24" s="51"/>
      <c r="C24" s="54"/>
      <c r="D24" s="54"/>
      <c r="E24" s="53"/>
      <c r="F24" s="54"/>
      <c r="G24" s="54"/>
      <c r="H24" s="53"/>
    </row>
    <row r="25" spans="2:15" ht="15.75" customHeight="1" outlineLevel="1">
      <c r="B25" s="201" t="s">
        <v>39</v>
      </c>
      <c r="C25" s="202" t="s">
        <v>44</v>
      </c>
      <c r="D25" s="202"/>
      <c r="E25" s="204" t="s">
        <v>1</v>
      </c>
      <c r="F25" s="202" t="s">
        <v>1</v>
      </c>
      <c r="G25" s="202" t="s">
        <v>40</v>
      </c>
      <c r="H25" s="204" t="s">
        <v>41</v>
      </c>
    </row>
    <row r="26" spans="2:15" ht="15.75" customHeight="1" outlineLevel="1">
      <c r="B26" s="255">
        <v>1031</v>
      </c>
      <c r="C26" s="246" t="s">
        <v>130</v>
      </c>
      <c r="D26" s="246"/>
      <c r="E26" s="221">
        <v>2956</v>
      </c>
      <c r="F26" s="177">
        <f>E26*'Прайс-лист'!I3*(1-'Прайс-лист'!$E$3)</f>
        <v>2364.8000000000002</v>
      </c>
      <c r="G26" s="255"/>
      <c r="H26" s="178">
        <f>F26</f>
        <v>2364.8000000000002</v>
      </c>
    </row>
    <row r="27" spans="2:15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5" ht="295.5" customHeight="1" outlineLevel="2">
      <c r="B28" s="180"/>
      <c r="C28" s="346" t="s">
        <v>653</v>
      </c>
      <c r="D28" s="346"/>
      <c r="E28" s="346"/>
      <c r="F28" s="346"/>
      <c r="G28" s="346"/>
      <c r="H28" s="346"/>
    </row>
    <row r="29" spans="2:15" ht="15.75" customHeight="1" outlineLevel="1">
      <c r="C29" s="12" t="s">
        <v>365</v>
      </c>
      <c r="D29" s="12"/>
      <c r="E29" s="12"/>
      <c r="F29" s="12"/>
      <c r="G29" s="12"/>
      <c r="H29" s="12"/>
      <c r="N29" s="59"/>
      <c r="O29" s="59"/>
    </row>
    <row r="30" spans="2:15" ht="15.75" customHeight="1" outlineLevel="1">
      <c r="B30" s="255">
        <v>2472</v>
      </c>
      <c r="C30" s="253" t="s">
        <v>3</v>
      </c>
      <c r="D30" s="182" t="s">
        <v>277</v>
      </c>
      <c r="E30" s="221">
        <v>143</v>
      </c>
      <c r="F30" s="177">
        <f>E30*'Прайс-лист'!I3*(1-'Прайс-лист'!$E$3)</f>
        <v>114.4</v>
      </c>
      <c r="G30" s="179">
        <v>0</v>
      </c>
      <c r="H30" s="178">
        <f t="shared" ref="H30:H35" si="0"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</row>
    <row r="31" spans="2:15" ht="15.75" customHeight="1" outlineLevel="1">
      <c r="B31" s="212"/>
      <c r="C31" s="247" t="s">
        <v>454</v>
      </c>
      <c r="D31" s="195" t="s">
        <v>277</v>
      </c>
      <c r="E31" s="221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si="0"/>
        <v>0</v>
      </c>
      <c r="J31" s="109" t="s">
        <v>459</v>
      </c>
      <c r="K31" s="111" t="s">
        <v>453</v>
      </c>
      <c r="L31" s="109" t="s">
        <v>443</v>
      </c>
      <c r="M31" s="128" t="s">
        <v>399</v>
      </c>
      <c r="N31" s="280" t="s">
        <v>401</v>
      </c>
      <c r="O31" s="111" t="s">
        <v>383</v>
      </c>
    </row>
    <row r="32" spans="2:15" ht="15.75" customHeight="1" outlineLevel="1">
      <c r="B32" s="255"/>
      <c r="C32" s="247" t="s">
        <v>466</v>
      </c>
      <c r="D32" s="195" t="s">
        <v>277</v>
      </c>
      <c r="E32" s="221">
        <v>1189</v>
      </c>
      <c r="F32" s="177">
        <f>E32*'Прайс-лист'!I3*(1-'Прайс-лист'!$E$3)</f>
        <v>951.2</v>
      </c>
      <c r="G32" s="179">
        <v>0</v>
      </c>
      <c r="H32" s="178">
        <f t="shared" si="0"/>
        <v>0</v>
      </c>
      <c r="J32" s="109" t="s">
        <v>367</v>
      </c>
      <c r="K32" s="107" t="s">
        <v>450</v>
      </c>
      <c r="L32" s="111" t="s">
        <v>526</v>
      </c>
      <c r="M32" s="128" t="s">
        <v>400</v>
      </c>
      <c r="N32" s="280" t="s">
        <v>402</v>
      </c>
      <c r="O32" s="107" t="s">
        <v>382</v>
      </c>
    </row>
    <row r="33" spans="1:15" ht="15.75" customHeight="1" outlineLevel="1">
      <c r="B33" s="255">
        <v>2004</v>
      </c>
      <c r="C33" s="246" t="s">
        <v>279</v>
      </c>
      <c r="D33" s="195" t="s">
        <v>277</v>
      </c>
      <c r="E33" s="221">
        <v>0</v>
      </c>
      <c r="F33" s="177">
        <f>E33*'Прайс-лист'!I3*(1-'Прайс-лист'!$E$3)</f>
        <v>0</v>
      </c>
      <c r="G33" s="179">
        <v>0</v>
      </c>
      <c r="H33" s="178">
        <f t="shared" si="0"/>
        <v>0</v>
      </c>
      <c r="J33" s="109" t="s">
        <v>457</v>
      </c>
      <c r="K33" s="114" t="s">
        <v>451</v>
      </c>
      <c r="M33" s="123"/>
      <c r="N33" s="281" t="s">
        <v>613</v>
      </c>
      <c r="O33" s="110"/>
    </row>
    <row r="34" spans="1:15" ht="15.75" customHeight="1" outlineLevel="1">
      <c r="B34" s="255">
        <v>3050</v>
      </c>
      <c r="C34" s="246" t="s">
        <v>278</v>
      </c>
      <c r="D34" s="195" t="s">
        <v>277</v>
      </c>
      <c r="E34" s="221">
        <v>23</v>
      </c>
      <c r="F34" s="177">
        <f>E34*'Прайс-лист'!I3*(1-'Прайс-лист'!$E$3)</f>
        <v>18.400000000000002</v>
      </c>
      <c r="G34" s="179">
        <v>0</v>
      </c>
      <c r="H34" s="178">
        <f t="shared" si="0"/>
        <v>0</v>
      </c>
      <c r="J34" s="111" t="s">
        <v>460</v>
      </c>
      <c r="K34" s="108" t="s">
        <v>456</v>
      </c>
      <c r="L34" s="114"/>
      <c r="M34" s="109"/>
      <c r="N34" s="281" t="s">
        <v>614</v>
      </c>
      <c r="O34" s="109"/>
    </row>
    <row r="35" spans="1:15" ht="15.75" customHeight="1" outlineLevel="1">
      <c r="B35" s="250" t="s">
        <v>378</v>
      </c>
      <c r="C35" s="251" t="s">
        <v>381</v>
      </c>
      <c r="D35" s="195" t="s">
        <v>277</v>
      </c>
      <c r="E35" s="221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/>
      <c r="L35" s="114"/>
      <c r="M35" s="110"/>
      <c r="N35" s="280" t="s">
        <v>403</v>
      </c>
      <c r="O35" s="111"/>
    </row>
    <row r="36" spans="1:15" ht="15.75" customHeight="1" outlineLevel="1">
      <c r="C36" s="193" t="s">
        <v>4</v>
      </c>
      <c r="D36" s="193"/>
      <c r="E36" s="193"/>
      <c r="F36" s="193"/>
      <c r="G36" s="193"/>
      <c r="H36" s="193"/>
      <c r="K36" s="111"/>
      <c r="L36" s="111"/>
      <c r="M36" s="110"/>
      <c r="N36" s="280" t="s">
        <v>404</v>
      </c>
      <c r="O36" s="111"/>
    </row>
    <row r="37" spans="1:15" ht="15.75" customHeight="1" outlineLevel="1">
      <c r="A37" s="266"/>
      <c r="B37" s="255">
        <v>4144</v>
      </c>
      <c r="C37" s="354" t="s">
        <v>409</v>
      </c>
      <c r="D37" s="354"/>
      <c r="E37" s="231">
        <v>23</v>
      </c>
      <c r="F37" s="177">
        <f>E37*'Прайс-лист'!I3*(1-'Прайс-лист'!$E$3)</f>
        <v>18.400000000000002</v>
      </c>
      <c r="G37" s="179">
        <v>0</v>
      </c>
      <c r="H37" s="178">
        <f>F37*G37</f>
        <v>0</v>
      </c>
      <c r="N37" s="280" t="s">
        <v>405</v>
      </c>
      <c r="O37" s="114"/>
    </row>
    <row r="38" spans="1:15" ht="15.75" customHeight="1" outlineLevel="1">
      <c r="A38" s="266"/>
      <c r="B38" s="255">
        <v>2401</v>
      </c>
      <c r="C38" s="351" t="s">
        <v>46</v>
      </c>
      <c r="D38" s="351"/>
      <c r="E38" s="221">
        <v>141</v>
      </c>
      <c r="F38" s="177">
        <f>E38*'Прайс-лист'!I3*(1-'Прайс-лист'!$E$3)</f>
        <v>112.80000000000001</v>
      </c>
      <c r="G38" s="179">
        <v>0</v>
      </c>
      <c r="H38" s="178">
        <f t="shared" ref="H38:H48" si="1">F38*G38</f>
        <v>0</v>
      </c>
      <c r="N38" s="281" t="s">
        <v>615</v>
      </c>
    </row>
    <row r="39" spans="1:15" ht="15.75" customHeight="1" outlineLevel="1">
      <c r="A39" s="266"/>
      <c r="B39" s="255">
        <v>2133</v>
      </c>
      <c r="C39" s="351" t="s">
        <v>422</v>
      </c>
      <c r="D39" s="351"/>
      <c r="E39" s="221">
        <v>177</v>
      </c>
      <c r="F39" s="177">
        <f>E39*'Прайс-лист'!I3*(1-'Прайс-лист'!$E$3)</f>
        <v>141.6</v>
      </c>
      <c r="G39" s="179">
        <v>0</v>
      </c>
      <c r="H39" s="178">
        <f>F39*G39</f>
        <v>0</v>
      </c>
      <c r="N39" s="280" t="s">
        <v>406</v>
      </c>
    </row>
    <row r="40" spans="1:15" ht="15.75" customHeight="1" outlineLevel="1">
      <c r="A40" s="266"/>
      <c r="B40" s="255">
        <v>2420</v>
      </c>
      <c r="C40" s="351" t="s">
        <v>47</v>
      </c>
      <c r="D40" s="351"/>
      <c r="E40" s="221">
        <v>420</v>
      </c>
      <c r="F40" s="177">
        <f>E40*'Прайс-лист'!I3*(1-'Прайс-лист'!$E$3)</f>
        <v>336</v>
      </c>
      <c r="G40" s="179">
        <v>0</v>
      </c>
      <c r="H40" s="178">
        <f>F40*G40</f>
        <v>0</v>
      </c>
      <c r="N40" s="280" t="s">
        <v>407</v>
      </c>
    </row>
    <row r="41" spans="1:15" ht="15.75" customHeight="1" outlineLevel="1">
      <c r="A41" s="266"/>
      <c r="B41" s="255">
        <v>2907</v>
      </c>
      <c r="C41" s="351" t="s">
        <v>6</v>
      </c>
      <c r="D41" s="351"/>
      <c r="E41" s="221">
        <v>108</v>
      </c>
      <c r="F41" s="177">
        <f>E41*'Прайс-лист'!I3*(1-'Прайс-лист'!$E$3)</f>
        <v>86.4</v>
      </c>
      <c r="G41" s="179">
        <v>0</v>
      </c>
      <c r="H41" s="178">
        <f t="shared" si="1"/>
        <v>0</v>
      </c>
    </row>
    <row r="42" spans="1:15" ht="15.75" customHeight="1" outlineLevel="1">
      <c r="A42" s="266"/>
      <c r="B42" s="255">
        <v>2908</v>
      </c>
      <c r="C42" s="351" t="s">
        <v>67</v>
      </c>
      <c r="D42" s="351"/>
      <c r="E42" s="221">
        <v>130</v>
      </c>
      <c r="F42" s="177">
        <f>E42*'Прайс-лист'!I3*(1-'Прайс-лист'!$E$3)</f>
        <v>104</v>
      </c>
      <c r="G42" s="179">
        <v>0</v>
      </c>
      <c r="H42" s="178">
        <f t="shared" si="1"/>
        <v>0</v>
      </c>
    </row>
    <row r="43" spans="1:15" ht="15.75" customHeight="1" outlineLevel="1">
      <c r="A43" s="266"/>
      <c r="B43" s="255">
        <v>2806</v>
      </c>
      <c r="C43" s="351" t="s">
        <v>8</v>
      </c>
      <c r="D43" s="351"/>
      <c r="E43" s="221">
        <v>191</v>
      </c>
      <c r="F43" s="177">
        <f>E43*'Прайс-лист'!I3*(1-'Прайс-лист'!$E$3)</f>
        <v>152.80000000000001</v>
      </c>
      <c r="G43" s="179">
        <v>0</v>
      </c>
      <c r="H43" s="178">
        <f t="shared" si="1"/>
        <v>0</v>
      </c>
    </row>
    <row r="44" spans="1:15" ht="15.75" customHeight="1" outlineLevel="1">
      <c r="A44" s="266"/>
      <c r="B44" s="255">
        <v>280601</v>
      </c>
      <c r="C44" s="351" t="s">
        <v>280</v>
      </c>
      <c r="D44" s="351"/>
      <c r="E44" s="221">
        <v>191</v>
      </c>
      <c r="F44" s="177">
        <f>E44*'Прайс-лист'!I3*(1-'Прайс-лист'!$E$3)</f>
        <v>152.80000000000001</v>
      </c>
      <c r="G44" s="179">
        <v>0</v>
      </c>
      <c r="H44" s="178">
        <f t="shared" si="1"/>
        <v>0</v>
      </c>
    </row>
    <row r="45" spans="1:15" ht="15.75" customHeight="1" outlineLevel="1">
      <c r="A45" s="266"/>
      <c r="B45" s="255">
        <v>2848</v>
      </c>
      <c r="C45" s="351" t="s">
        <v>72</v>
      </c>
      <c r="D45" s="351"/>
      <c r="E45" s="221">
        <v>69</v>
      </c>
      <c r="F45" s="177">
        <f>E45*'Прайс-лист'!I3*(1-'Прайс-лист'!$E$3)</f>
        <v>55.2</v>
      </c>
      <c r="G45" s="179">
        <v>0</v>
      </c>
      <c r="H45" s="178">
        <f t="shared" si="1"/>
        <v>0</v>
      </c>
    </row>
    <row r="46" spans="1:15" ht="15.75" customHeight="1" outlineLevel="1">
      <c r="A46" s="266"/>
      <c r="B46" s="255">
        <v>2849</v>
      </c>
      <c r="C46" s="351" t="s">
        <v>73</v>
      </c>
      <c r="D46" s="351"/>
      <c r="E46" s="221">
        <v>77</v>
      </c>
      <c r="F46" s="177">
        <f>E46*'Прайс-лист'!I3*(1-'Прайс-лист'!$E$3)</f>
        <v>61.6</v>
      </c>
      <c r="G46" s="179">
        <v>0</v>
      </c>
      <c r="H46" s="178">
        <f t="shared" si="1"/>
        <v>0</v>
      </c>
    </row>
    <row r="47" spans="1:15" ht="15.75" customHeight="1" outlineLevel="1">
      <c r="A47" s="266"/>
      <c r="B47" s="255">
        <v>2390</v>
      </c>
      <c r="C47" s="349" t="s">
        <v>527</v>
      </c>
      <c r="D47" s="349"/>
      <c r="E47" s="221">
        <v>401</v>
      </c>
      <c r="F47" s="177">
        <f>E47*'Прайс-лист'!I3*(1-'Прайс-лист'!$E$3)</f>
        <v>320.8</v>
      </c>
      <c r="G47" s="179">
        <v>0</v>
      </c>
      <c r="H47" s="178">
        <f t="shared" si="1"/>
        <v>0</v>
      </c>
    </row>
    <row r="48" spans="1:15" ht="15.75" customHeight="1" outlineLevel="1">
      <c r="A48" s="266"/>
      <c r="B48" s="255">
        <v>2395</v>
      </c>
      <c r="C48" s="349" t="s">
        <v>530</v>
      </c>
      <c r="D48" s="349"/>
      <c r="E48" s="221">
        <v>564</v>
      </c>
      <c r="F48" s="177">
        <f>E48*'Прайс-лист'!I3*(1-'Прайс-лист'!$E$3)</f>
        <v>451.20000000000005</v>
      </c>
      <c r="G48" s="179">
        <v>0</v>
      </c>
      <c r="H48" s="178">
        <f t="shared" si="1"/>
        <v>0</v>
      </c>
    </row>
    <row r="49" spans="2:8" ht="18" outlineLevel="1">
      <c r="B49" s="3"/>
      <c r="C49" s="256"/>
      <c r="D49" s="256"/>
      <c r="E49" s="1"/>
      <c r="F49" s="380" t="s">
        <v>9</v>
      </c>
      <c r="G49" s="350">
        <f>SUM(H26:H48)</f>
        <v>2364.8000000000002</v>
      </c>
      <c r="H49" s="350"/>
    </row>
  </sheetData>
  <mergeCells count="57">
    <mergeCell ref="C47:D47"/>
    <mergeCell ref="C48:D48"/>
    <mergeCell ref="C42:D42"/>
    <mergeCell ref="C43:D43"/>
    <mergeCell ref="C44:D44"/>
    <mergeCell ref="C45:D45"/>
    <mergeCell ref="C46:D46"/>
    <mergeCell ref="C37:D37"/>
    <mergeCell ref="C38:D38"/>
    <mergeCell ref="C39:D39"/>
    <mergeCell ref="C40:D40"/>
    <mergeCell ref="C41:D41"/>
    <mergeCell ref="F22:H22"/>
    <mergeCell ref="F23:H23"/>
    <mergeCell ref="C28:H28"/>
    <mergeCell ref="C22:D22"/>
    <mergeCell ref="C23:D23"/>
    <mergeCell ref="C20:D20"/>
    <mergeCell ref="C21:D21"/>
    <mergeCell ref="F15:H15"/>
    <mergeCell ref="F16:H16"/>
    <mergeCell ref="F17:H17"/>
    <mergeCell ref="F18:H18"/>
    <mergeCell ref="F19:H19"/>
    <mergeCell ref="F20:H20"/>
    <mergeCell ref="F21:H21"/>
    <mergeCell ref="C7:D7"/>
    <mergeCell ref="C8:D8"/>
    <mergeCell ref="B3:H3"/>
    <mergeCell ref="B2:H2"/>
    <mergeCell ref="C19:D19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13:D13"/>
    <mergeCell ref="F13:H13"/>
    <mergeCell ref="G49:H49"/>
    <mergeCell ref="P2:Q2"/>
    <mergeCell ref="C15:D15"/>
    <mergeCell ref="C16:D16"/>
    <mergeCell ref="C17:D17"/>
    <mergeCell ref="C18:D18"/>
    <mergeCell ref="C9:D9"/>
    <mergeCell ref="C10:D10"/>
    <mergeCell ref="C11:D11"/>
    <mergeCell ref="C12:D12"/>
    <mergeCell ref="C14:D14"/>
    <mergeCell ref="C4:D4"/>
    <mergeCell ref="C5:D5"/>
    <mergeCell ref="C6:D6"/>
  </mergeCells>
  <dataValidations count="6">
    <dataValidation type="list" allowBlank="1" showInputMessage="1" showErrorMessage="1" sqref="D31">
      <formula1>$K$30:$K$34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$N$30:$N$40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55" sqref="F55"/>
    </sheetView>
  </sheetViews>
  <sheetFormatPr defaultRowHeight="15.75" customHeight="1" outlineLevelRow="2" outlineLevelCol="1"/>
  <cols>
    <col min="1" max="1" width="3.7109375" style="261" customWidth="1"/>
    <col min="2" max="2" width="12.7109375" style="264" customWidth="1"/>
    <col min="3" max="3" width="80.7109375" style="261" customWidth="1"/>
    <col min="4" max="4" width="25.7109375" style="261" customWidth="1"/>
    <col min="5" max="5" width="8.5703125" style="270" hidden="1" customWidth="1"/>
    <col min="6" max="6" width="15.7109375" style="271" customWidth="1"/>
    <col min="7" max="7" width="10.7109375" style="264" customWidth="1"/>
    <col min="8" max="8" width="15.7109375" style="271" customWidth="1"/>
    <col min="9" max="9" width="9.140625" style="261"/>
    <col min="10" max="10" width="15.7109375" style="261" hidden="1" customWidth="1" outlineLevel="1"/>
    <col min="11" max="15" width="15.7109375" style="55" hidden="1" customWidth="1" outlineLevel="1"/>
    <col min="16" max="16" width="9.140625" style="261" collapsed="1"/>
    <col min="17" max="16384" width="9.140625" style="261"/>
  </cols>
  <sheetData>
    <row r="2" spans="2:17" ht="15.75" customHeight="1">
      <c r="B2" s="359" t="s">
        <v>71</v>
      </c>
      <c r="C2" s="359"/>
      <c r="D2" s="359"/>
      <c r="E2" s="359"/>
      <c r="F2" s="359"/>
      <c r="G2" s="359"/>
      <c r="H2" s="359"/>
      <c r="P2" s="343" t="s">
        <v>411</v>
      </c>
      <c r="Q2" s="343"/>
    </row>
    <row r="3" spans="2:17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7" ht="15.75" customHeight="1" outlineLevel="1">
      <c r="B4" s="161"/>
      <c r="C4" s="351" t="s">
        <v>16</v>
      </c>
      <c r="D4" s="351"/>
      <c r="E4" s="163"/>
      <c r="F4" s="361">
        <v>300</v>
      </c>
      <c r="G4" s="361"/>
      <c r="H4" s="361"/>
    </row>
    <row r="5" spans="2:17" ht="15.75" customHeight="1" outlineLevel="1">
      <c r="B5" s="161"/>
      <c r="C5" s="351" t="s">
        <v>17</v>
      </c>
      <c r="D5" s="351"/>
      <c r="E5" s="163"/>
      <c r="F5" s="361">
        <v>200</v>
      </c>
      <c r="G5" s="361"/>
      <c r="H5" s="361"/>
    </row>
    <row r="6" spans="2:17" ht="15.75" customHeight="1" outlineLevel="1">
      <c r="B6" s="161"/>
      <c r="C6" s="351" t="s">
        <v>18</v>
      </c>
      <c r="D6" s="351"/>
      <c r="E6" s="163"/>
      <c r="F6" s="361">
        <v>167</v>
      </c>
      <c r="G6" s="361"/>
      <c r="H6" s="361"/>
    </row>
    <row r="7" spans="2:17" ht="15.75" customHeight="1" outlineLevel="1">
      <c r="B7" s="161"/>
      <c r="C7" s="351" t="s">
        <v>19</v>
      </c>
      <c r="D7" s="351"/>
      <c r="E7" s="163"/>
      <c r="F7" s="361">
        <v>78</v>
      </c>
      <c r="G7" s="361"/>
      <c r="H7" s="361"/>
    </row>
    <row r="8" spans="2:17" ht="15.75" customHeight="1" outlineLevel="1">
      <c r="B8" s="161"/>
      <c r="C8" s="351" t="s">
        <v>20</v>
      </c>
      <c r="D8" s="351"/>
      <c r="E8" s="163"/>
      <c r="F8" s="361">
        <v>43</v>
      </c>
      <c r="G8" s="361"/>
      <c r="H8" s="361"/>
    </row>
    <row r="9" spans="2:17" ht="15.75" customHeight="1" outlineLevel="1">
      <c r="B9" s="161"/>
      <c r="C9" s="351" t="s">
        <v>36</v>
      </c>
      <c r="D9" s="351"/>
      <c r="E9" s="163"/>
      <c r="F9" s="361">
        <v>77</v>
      </c>
      <c r="G9" s="361"/>
      <c r="H9" s="361"/>
    </row>
    <row r="10" spans="2:17" ht="15.75" customHeight="1" outlineLevel="1">
      <c r="B10" s="161"/>
      <c r="C10" s="351" t="s">
        <v>21</v>
      </c>
      <c r="D10" s="351"/>
      <c r="E10" s="163"/>
      <c r="F10" s="361">
        <v>520</v>
      </c>
      <c r="G10" s="361"/>
      <c r="H10" s="361"/>
    </row>
    <row r="11" spans="2:17" ht="15.75" customHeight="1" outlineLevel="1">
      <c r="B11" s="161"/>
      <c r="C11" s="351" t="s">
        <v>22</v>
      </c>
      <c r="D11" s="351"/>
      <c r="E11" s="163"/>
      <c r="F11" s="361">
        <v>4</v>
      </c>
      <c r="G11" s="361"/>
      <c r="H11" s="361"/>
    </row>
    <row r="12" spans="2:17" ht="15.75" customHeight="1" outlineLevel="1">
      <c r="B12" s="161"/>
      <c r="C12" s="351" t="s">
        <v>23</v>
      </c>
      <c r="D12" s="351"/>
      <c r="E12" s="163"/>
      <c r="F12" s="361">
        <v>3</v>
      </c>
      <c r="G12" s="361"/>
      <c r="H12" s="361"/>
    </row>
    <row r="13" spans="2:17" ht="15.75" customHeight="1" outlineLevel="1">
      <c r="B13" s="161"/>
      <c r="C13" s="351" t="s">
        <v>172</v>
      </c>
      <c r="D13" s="351"/>
      <c r="E13" s="163"/>
      <c r="F13" s="342">
        <v>9.8000000000000007</v>
      </c>
      <c r="G13" s="342"/>
      <c r="H13" s="342"/>
    </row>
    <row r="14" spans="2:17" ht="15.75" customHeight="1" outlineLevel="1">
      <c r="B14" s="161"/>
      <c r="C14" s="351" t="s">
        <v>24</v>
      </c>
      <c r="D14" s="351"/>
      <c r="E14" s="163"/>
      <c r="F14" s="342">
        <v>15</v>
      </c>
      <c r="G14" s="342"/>
      <c r="H14" s="342"/>
    </row>
    <row r="15" spans="2:17" ht="15.75" customHeight="1" outlineLevel="1">
      <c r="B15" s="161"/>
      <c r="C15" s="351" t="s">
        <v>25</v>
      </c>
      <c r="D15" s="351"/>
      <c r="E15" s="163"/>
      <c r="F15" s="342" t="s">
        <v>635</v>
      </c>
      <c r="G15" s="342"/>
      <c r="H15" s="342"/>
    </row>
    <row r="16" spans="2:17" ht="15.75" customHeight="1" outlineLevel="1">
      <c r="B16" s="161"/>
      <c r="C16" s="351" t="s">
        <v>26</v>
      </c>
      <c r="D16" s="351"/>
      <c r="E16" s="163"/>
      <c r="F16" s="361">
        <v>50</v>
      </c>
      <c r="G16" s="361"/>
      <c r="H16" s="361"/>
    </row>
    <row r="17" spans="2:16" ht="15.75" customHeight="1" outlineLevel="1">
      <c r="B17" s="161"/>
      <c r="C17" s="351" t="s">
        <v>27</v>
      </c>
      <c r="D17" s="351"/>
      <c r="E17" s="163"/>
      <c r="F17" s="361">
        <v>381</v>
      </c>
      <c r="G17" s="361"/>
      <c r="H17" s="361"/>
    </row>
    <row r="18" spans="2:16" ht="15.75" customHeight="1" outlineLevel="1">
      <c r="B18" s="161"/>
      <c r="C18" s="351" t="s">
        <v>28</v>
      </c>
      <c r="D18" s="351"/>
      <c r="E18" s="163"/>
      <c r="F18" s="361" t="s">
        <v>48</v>
      </c>
      <c r="G18" s="361"/>
      <c r="H18" s="361"/>
    </row>
    <row r="19" spans="2:16" ht="15.75" customHeight="1" outlineLevel="1">
      <c r="B19" s="161"/>
      <c r="C19" s="351" t="s">
        <v>30</v>
      </c>
      <c r="D19" s="351"/>
      <c r="E19" s="163"/>
      <c r="F19" s="361" t="s">
        <v>31</v>
      </c>
      <c r="G19" s="361"/>
      <c r="H19" s="361"/>
    </row>
    <row r="20" spans="2:16" ht="15.75" customHeight="1" outlineLevel="1">
      <c r="B20" s="161"/>
      <c r="C20" s="351" t="s">
        <v>37</v>
      </c>
      <c r="D20" s="351"/>
      <c r="E20" s="163"/>
      <c r="F20" s="361" t="s">
        <v>49</v>
      </c>
      <c r="G20" s="361"/>
      <c r="H20" s="361"/>
    </row>
    <row r="21" spans="2:16" ht="15.75" customHeight="1" outlineLevel="1">
      <c r="B21" s="161"/>
      <c r="C21" s="360" t="s">
        <v>156</v>
      </c>
      <c r="D21" s="360"/>
      <c r="E21" s="163"/>
      <c r="F21" s="361" t="s">
        <v>50</v>
      </c>
      <c r="G21" s="361"/>
      <c r="H21" s="361"/>
    </row>
    <row r="22" spans="2:16" ht="15.75" customHeight="1" outlineLevel="1">
      <c r="B22" s="161"/>
      <c r="C22" s="360" t="s">
        <v>157</v>
      </c>
      <c r="D22" s="360"/>
      <c r="E22" s="163"/>
      <c r="F22" s="361" t="s">
        <v>155</v>
      </c>
      <c r="G22" s="361"/>
      <c r="H22" s="361"/>
    </row>
    <row r="23" spans="2:16" ht="15.75" customHeight="1" outlineLevel="1">
      <c r="B23" s="161"/>
      <c r="C23" s="353" t="s">
        <v>35</v>
      </c>
      <c r="D23" s="353"/>
      <c r="E23" s="163"/>
      <c r="F23" s="361">
        <v>112</v>
      </c>
      <c r="G23" s="361"/>
      <c r="H23" s="361"/>
    </row>
    <row r="24" spans="2:16" ht="15.75" customHeight="1">
      <c r="B24" s="51"/>
      <c r="C24" s="54"/>
      <c r="D24" s="54"/>
      <c r="E24" s="53"/>
      <c r="F24" s="54"/>
      <c r="G24" s="54"/>
      <c r="H24" s="53"/>
    </row>
    <row r="25" spans="2:16" ht="15.75" customHeight="1" outlineLevel="1">
      <c r="B25" s="201" t="s">
        <v>39</v>
      </c>
      <c r="C25" s="202" t="s">
        <v>44</v>
      </c>
      <c r="D25" s="202"/>
      <c r="E25" s="204" t="s">
        <v>1</v>
      </c>
      <c r="F25" s="202" t="s">
        <v>1</v>
      </c>
      <c r="G25" s="202" t="s">
        <v>40</v>
      </c>
      <c r="H25" s="204" t="s">
        <v>41</v>
      </c>
    </row>
    <row r="26" spans="2:16" ht="15.75" customHeight="1" outlineLevel="1">
      <c r="B26" s="249">
        <v>1021</v>
      </c>
      <c r="C26" s="232" t="s">
        <v>130</v>
      </c>
      <c r="D26" s="232"/>
      <c r="E26" s="233">
        <v>2796</v>
      </c>
      <c r="F26" s="177">
        <f>E26*'Прайс-лист'!I3*(1-'Прайс-лист'!$E$3)</f>
        <v>2236.8000000000002</v>
      </c>
      <c r="G26" s="249"/>
      <c r="H26" s="213">
        <f>F26</f>
        <v>2236.8000000000002</v>
      </c>
    </row>
    <row r="27" spans="2:16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6" ht="289.5" customHeight="1" outlineLevel="2">
      <c r="B28" s="180"/>
      <c r="C28" s="346" t="s">
        <v>653</v>
      </c>
      <c r="D28" s="346"/>
      <c r="E28" s="346"/>
      <c r="F28" s="346"/>
      <c r="G28" s="346"/>
      <c r="H28" s="346"/>
    </row>
    <row r="29" spans="2:16" ht="15.75" customHeight="1" outlineLevel="1">
      <c r="B29" s="152"/>
      <c r="C29" s="12" t="s">
        <v>365</v>
      </c>
      <c r="D29" s="12"/>
      <c r="E29" s="12"/>
      <c r="F29" s="12"/>
      <c r="G29" s="12"/>
      <c r="H29" s="12"/>
      <c r="I29" s="152"/>
      <c r="J29" s="152"/>
      <c r="K29" s="152"/>
      <c r="L29" s="152"/>
      <c r="M29" s="152"/>
      <c r="N29" s="59"/>
      <c r="O29" s="59"/>
      <c r="P29" s="152"/>
    </row>
    <row r="30" spans="2:16" ht="15.75" customHeight="1" outlineLevel="1">
      <c r="B30" s="255">
        <v>2472</v>
      </c>
      <c r="C30" s="253" t="s">
        <v>3</v>
      </c>
      <c r="D30" s="182" t="s">
        <v>277</v>
      </c>
      <c r="E30" s="221">
        <v>143</v>
      </c>
      <c r="F30" s="177">
        <f>E30*'Прайс-лист'!I3*(1-'Прайс-лист'!$E$3)</f>
        <v>114.4</v>
      </c>
      <c r="G30" s="179">
        <v>0</v>
      </c>
      <c r="H30" s="178">
        <f t="shared" ref="H30:H35" si="0">F30*G30</f>
        <v>0</v>
      </c>
      <c r="I30" s="152"/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52"/>
    </row>
    <row r="31" spans="2:16" ht="15.75" customHeight="1" outlineLevel="1">
      <c r="B31" s="212"/>
      <c r="C31" s="247" t="s">
        <v>454</v>
      </c>
      <c r="D31" s="195" t="s">
        <v>277</v>
      </c>
      <c r="E31" s="221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si="0"/>
        <v>0</v>
      </c>
      <c r="I31" s="152"/>
      <c r="J31" s="109" t="s">
        <v>459</v>
      </c>
      <c r="K31" s="111" t="s">
        <v>453</v>
      </c>
      <c r="L31" s="109" t="s">
        <v>443</v>
      </c>
      <c r="M31" s="128" t="s">
        <v>399</v>
      </c>
      <c r="N31" s="280" t="s">
        <v>401</v>
      </c>
      <c r="O31" s="111" t="s">
        <v>383</v>
      </c>
      <c r="P31" s="152"/>
    </row>
    <row r="32" spans="2:16" ht="15.75" customHeight="1" outlineLevel="1">
      <c r="B32" s="255"/>
      <c r="C32" s="247" t="s">
        <v>466</v>
      </c>
      <c r="D32" s="195" t="s">
        <v>277</v>
      </c>
      <c r="E32" s="221">
        <v>1041</v>
      </c>
      <c r="F32" s="177">
        <f>E32*'Прайс-лист'!I3*(1-'Прайс-лист'!$E$3)</f>
        <v>832.80000000000007</v>
      </c>
      <c r="G32" s="179">
        <v>0</v>
      </c>
      <c r="H32" s="178">
        <f t="shared" si="0"/>
        <v>0</v>
      </c>
      <c r="I32" s="152"/>
      <c r="J32" s="109" t="s">
        <v>367</v>
      </c>
      <c r="K32" s="107" t="s">
        <v>450</v>
      </c>
      <c r="L32" s="111" t="s">
        <v>526</v>
      </c>
      <c r="M32" s="128" t="s">
        <v>400</v>
      </c>
      <c r="N32" s="280" t="s">
        <v>402</v>
      </c>
      <c r="O32" s="107" t="s">
        <v>382</v>
      </c>
      <c r="P32" s="152"/>
    </row>
    <row r="33" spans="1:16" ht="15.75" customHeight="1" outlineLevel="1">
      <c r="B33" s="255">
        <v>2004</v>
      </c>
      <c r="C33" s="246" t="s">
        <v>279</v>
      </c>
      <c r="D33" s="195" t="s">
        <v>277</v>
      </c>
      <c r="E33" s="221">
        <v>0</v>
      </c>
      <c r="F33" s="177">
        <f>E33*'Прайс-лист'!I3*(1-'Прайс-лист'!$E$3)</f>
        <v>0</v>
      </c>
      <c r="G33" s="179">
        <v>0</v>
      </c>
      <c r="H33" s="178">
        <f t="shared" si="0"/>
        <v>0</v>
      </c>
      <c r="I33" s="152"/>
      <c r="J33" s="109" t="s">
        <v>457</v>
      </c>
      <c r="K33" s="114" t="s">
        <v>451</v>
      </c>
      <c r="L33" s="152"/>
      <c r="M33" s="123"/>
      <c r="N33" s="281" t="s">
        <v>613</v>
      </c>
      <c r="O33" s="110"/>
      <c r="P33" s="152"/>
    </row>
    <row r="34" spans="1:16" ht="15.75" customHeight="1" outlineLevel="1">
      <c r="B34" s="255">
        <v>3050</v>
      </c>
      <c r="C34" s="246" t="s">
        <v>278</v>
      </c>
      <c r="D34" s="195" t="s">
        <v>277</v>
      </c>
      <c r="E34" s="221">
        <v>23</v>
      </c>
      <c r="F34" s="177">
        <f>E34*'Прайс-лист'!I3*(1-'Прайс-лист'!$E$3)</f>
        <v>18.400000000000002</v>
      </c>
      <c r="G34" s="179">
        <v>0</v>
      </c>
      <c r="H34" s="178">
        <f t="shared" si="0"/>
        <v>0</v>
      </c>
      <c r="I34" s="152"/>
      <c r="J34" s="111" t="s">
        <v>460</v>
      </c>
      <c r="K34" s="108" t="s">
        <v>456</v>
      </c>
      <c r="L34" s="114"/>
      <c r="M34" s="109"/>
      <c r="N34" s="281" t="s">
        <v>614</v>
      </c>
      <c r="O34" s="109"/>
      <c r="P34" s="152"/>
    </row>
    <row r="35" spans="1:16" ht="15.75" customHeight="1" outlineLevel="1">
      <c r="B35" s="250" t="s">
        <v>378</v>
      </c>
      <c r="C35" s="251" t="s">
        <v>381</v>
      </c>
      <c r="D35" s="195" t="s">
        <v>277</v>
      </c>
      <c r="E35" s="221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I35" s="152"/>
      <c r="J35" s="111" t="s">
        <v>333</v>
      </c>
      <c r="K35" s="133"/>
      <c r="L35" s="114"/>
      <c r="M35" s="110"/>
      <c r="N35" s="280" t="s">
        <v>403</v>
      </c>
      <c r="O35" s="111"/>
      <c r="P35" s="152"/>
    </row>
    <row r="36" spans="1:16" ht="15.75" customHeight="1" outlineLevel="1">
      <c r="B36" s="152"/>
      <c r="C36" s="193" t="s">
        <v>4</v>
      </c>
      <c r="D36" s="193"/>
      <c r="E36" s="193"/>
      <c r="F36" s="193"/>
      <c r="G36" s="193"/>
      <c r="H36" s="193"/>
      <c r="I36" s="152"/>
      <c r="J36" s="152"/>
      <c r="K36" s="111"/>
      <c r="L36" s="111"/>
      <c r="M36" s="110"/>
      <c r="N36" s="280" t="s">
        <v>404</v>
      </c>
      <c r="O36" s="111"/>
      <c r="P36" s="152"/>
    </row>
    <row r="37" spans="1:16" ht="15.75" customHeight="1" outlineLevel="1">
      <c r="A37" s="266"/>
      <c r="B37" s="255">
        <v>4144</v>
      </c>
      <c r="C37" s="354" t="s">
        <v>409</v>
      </c>
      <c r="D37" s="354"/>
      <c r="E37" s="231">
        <v>23</v>
      </c>
      <c r="F37" s="177">
        <f>E37*'Прайс-лист'!I3*(1-'Прайс-лист'!$E$3)</f>
        <v>18.400000000000002</v>
      </c>
      <c r="G37" s="179">
        <v>0</v>
      </c>
      <c r="H37" s="178">
        <f>F37*G37</f>
        <v>0</v>
      </c>
      <c r="I37" s="152"/>
      <c r="J37" s="152"/>
      <c r="K37" s="152"/>
      <c r="L37" s="152"/>
      <c r="M37" s="152"/>
      <c r="N37" s="280" t="s">
        <v>405</v>
      </c>
      <c r="O37" s="114"/>
      <c r="P37" s="152"/>
    </row>
    <row r="38" spans="1:16" ht="15.75" customHeight="1" outlineLevel="1">
      <c r="A38" s="266"/>
      <c r="B38" s="255">
        <v>2401</v>
      </c>
      <c r="C38" s="351" t="s">
        <v>46</v>
      </c>
      <c r="D38" s="351"/>
      <c r="E38" s="221">
        <v>141</v>
      </c>
      <c r="F38" s="177">
        <f>E38*'Прайс-лист'!I3*(1-'Прайс-лист'!$E$3)</f>
        <v>112.80000000000001</v>
      </c>
      <c r="G38" s="230">
        <v>0</v>
      </c>
      <c r="H38" s="213">
        <f t="shared" ref="H38:H48" si="1">F38*G38</f>
        <v>0</v>
      </c>
      <c r="J38" s="152"/>
      <c r="K38" s="152"/>
      <c r="L38" s="152"/>
      <c r="M38" s="152"/>
      <c r="N38" s="281" t="s">
        <v>615</v>
      </c>
      <c r="O38" s="152"/>
    </row>
    <row r="39" spans="1:16" ht="15.75" customHeight="1" outlineLevel="1">
      <c r="A39" s="266"/>
      <c r="B39" s="255">
        <v>2133</v>
      </c>
      <c r="C39" s="351" t="s">
        <v>422</v>
      </c>
      <c r="D39" s="351"/>
      <c r="E39" s="221">
        <v>177</v>
      </c>
      <c r="F39" s="177">
        <f>E39*'Прайс-лист'!I3*(1-'Прайс-лист'!$E$3)</f>
        <v>141.6</v>
      </c>
      <c r="G39" s="179">
        <v>0</v>
      </c>
      <c r="H39" s="178">
        <f t="shared" si="1"/>
        <v>0</v>
      </c>
      <c r="J39" s="152"/>
      <c r="K39" s="152"/>
      <c r="L39" s="152"/>
      <c r="M39" s="152"/>
      <c r="N39" s="280" t="s">
        <v>406</v>
      </c>
      <c r="O39" s="152"/>
    </row>
    <row r="40" spans="1:16" ht="15.75" customHeight="1" outlineLevel="1">
      <c r="A40" s="266"/>
      <c r="B40" s="255">
        <v>2420</v>
      </c>
      <c r="C40" s="351" t="s">
        <v>47</v>
      </c>
      <c r="D40" s="351"/>
      <c r="E40" s="233">
        <v>420</v>
      </c>
      <c r="F40" s="177">
        <f>E40*'Прайс-лист'!I3*(1-'Прайс-лист'!$E$3)</f>
        <v>336</v>
      </c>
      <c r="G40" s="230">
        <v>0</v>
      </c>
      <c r="H40" s="213">
        <f>F40*G40</f>
        <v>0</v>
      </c>
      <c r="J40" s="152"/>
      <c r="K40" s="152"/>
      <c r="L40" s="152"/>
      <c r="M40" s="152"/>
      <c r="N40" s="280" t="s">
        <v>407</v>
      </c>
      <c r="O40" s="152"/>
    </row>
    <row r="41" spans="1:16" ht="15.75" customHeight="1" outlineLevel="1">
      <c r="A41" s="266"/>
      <c r="B41" s="255">
        <v>2905</v>
      </c>
      <c r="C41" s="351" t="s">
        <v>6</v>
      </c>
      <c r="D41" s="351"/>
      <c r="E41" s="233">
        <v>95</v>
      </c>
      <c r="F41" s="177">
        <f>E41*'Прайс-лист'!I3*(1-'Прайс-лист'!$E$3)</f>
        <v>76</v>
      </c>
      <c r="G41" s="230">
        <v>0</v>
      </c>
      <c r="H41" s="213">
        <f t="shared" si="1"/>
        <v>0</v>
      </c>
    </row>
    <row r="42" spans="1:16" ht="15.75" customHeight="1" outlineLevel="1">
      <c r="A42" s="266"/>
      <c r="B42" s="255">
        <v>2906</v>
      </c>
      <c r="C42" s="351" t="s">
        <v>67</v>
      </c>
      <c r="D42" s="351"/>
      <c r="E42" s="233">
        <v>120</v>
      </c>
      <c r="F42" s="177">
        <f>E42*'Прайс-лист'!I3*(1-'Прайс-лист'!$E$3)</f>
        <v>96</v>
      </c>
      <c r="G42" s="230">
        <v>0</v>
      </c>
      <c r="H42" s="213">
        <f t="shared" si="1"/>
        <v>0</v>
      </c>
    </row>
    <row r="43" spans="1:16" ht="15.75" customHeight="1" outlineLevel="1">
      <c r="A43" s="266"/>
      <c r="B43" s="255">
        <v>2804</v>
      </c>
      <c r="C43" s="351" t="s">
        <v>8</v>
      </c>
      <c r="D43" s="351"/>
      <c r="E43" s="233">
        <v>174</v>
      </c>
      <c r="F43" s="177">
        <f>E43*'Прайс-лист'!I3*(1-'Прайс-лист'!$E$3)</f>
        <v>139.20000000000002</v>
      </c>
      <c r="G43" s="230">
        <v>0</v>
      </c>
      <c r="H43" s="213">
        <f t="shared" si="1"/>
        <v>0</v>
      </c>
    </row>
    <row r="44" spans="1:16" ht="15.75" customHeight="1" outlineLevel="1">
      <c r="A44" s="266"/>
      <c r="B44" s="255">
        <v>280401</v>
      </c>
      <c r="C44" s="351" t="s">
        <v>280</v>
      </c>
      <c r="D44" s="351"/>
      <c r="E44" s="233">
        <v>174</v>
      </c>
      <c r="F44" s="177">
        <f>E44*'Прайс-лист'!I3*(1-'Прайс-лист'!$E$3)</f>
        <v>139.20000000000002</v>
      </c>
      <c r="G44" s="230">
        <v>0</v>
      </c>
      <c r="H44" s="213">
        <f t="shared" si="1"/>
        <v>0</v>
      </c>
    </row>
    <row r="45" spans="1:16" ht="15.75" customHeight="1" outlineLevel="1">
      <c r="A45" s="266"/>
      <c r="B45" s="255">
        <v>2848</v>
      </c>
      <c r="C45" s="351" t="s">
        <v>72</v>
      </c>
      <c r="D45" s="351"/>
      <c r="E45" s="233">
        <v>69</v>
      </c>
      <c r="F45" s="177">
        <f>E45*'Прайс-лист'!I3*(1-'Прайс-лист'!$E$3)</f>
        <v>55.2</v>
      </c>
      <c r="G45" s="230">
        <v>0</v>
      </c>
      <c r="H45" s="213">
        <f t="shared" si="1"/>
        <v>0</v>
      </c>
    </row>
    <row r="46" spans="1:16" ht="15.75" customHeight="1" outlineLevel="1">
      <c r="A46" s="266"/>
      <c r="B46" s="255">
        <v>2849</v>
      </c>
      <c r="C46" s="351" t="s">
        <v>73</v>
      </c>
      <c r="D46" s="351"/>
      <c r="E46" s="233">
        <v>77</v>
      </c>
      <c r="F46" s="177">
        <f>E46*'Прайс-лист'!I3*(1-'Прайс-лист'!$E$3)</f>
        <v>61.6</v>
      </c>
      <c r="G46" s="230">
        <v>0</v>
      </c>
      <c r="H46" s="213">
        <f t="shared" si="1"/>
        <v>0</v>
      </c>
    </row>
    <row r="47" spans="1:16" ht="15.75" customHeight="1" outlineLevel="1">
      <c r="A47" s="266"/>
      <c r="B47" s="255">
        <v>2390</v>
      </c>
      <c r="C47" s="349" t="s">
        <v>527</v>
      </c>
      <c r="D47" s="349"/>
      <c r="E47" s="233">
        <v>401</v>
      </c>
      <c r="F47" s="177">
        <f>E47*'Прайс-лист'!I3*(1-'Прайс-лист'!$E$3)</f>
        <v>320.8</v>
      </c>
      <c r="G47" s="230">
        <v>0</v>
      </c>
      <c r="H47" s="213">
        <f t="shared" si="1"/>
        <v>0</v>
      </c>
    </row>
    <row r="48" spans="1:16" ht="15.75" customHeight="1" outlineLevel="1">
      <c r="A48" s="266"/>
      <c r="B48" s="255">
        <v>2395</v>
      </c>
      <c r="C48" s="349" t="s">
        <v>530</v>
      </c>
      <c r="D48" s="349"/>
      <c r="E48" s="233">
        <v>564</v>
      </c>
      <c r="F48" s="177">
        <f>E48*'Прайс-лист'!I3*(1-'Прайс-лист'!$E$3)</f>
        <v>451.20000000000005</v>
      </c>
      <c r="G48" s="230">
        <v>0</v>
      </c>
      <c r="H48" s="213">
        <f t="shared" si="1"/>
        <v>0</v>
      </c>
    </row>
    <row r="49" spans="2:8" ht="18" outlineLevel="1">
      <c r="B49" s="267"/>
      <c r="C49" s="32"/>
      <c r="D49" s="32"/>
      <c r="E49" s="1"/>
      <c r="F49" s="380" t="s">
        <v>9</v>
      </c>
      <c r="G49" s="358">
        <f>SUM(H26:H48)</f>
        <v>2236.8000000000002</v>
      </c>
      <c r="H49" s="358"/>
    </row>
  </sheetData>
  <mergeCells count="57">
    <mergeCell ref="C41:D41"/>
    <mergeCell ref="C47:D47"/>
    <mergeCell ref="C48:D48"/>
    <mergeCell ref="C42:D42"/>
    <mergeCell ref="C43:D43"/>
    <mergeCell ref="C44:D44"/>
    <mergeCell ref="C45:D45"/>
    <mergeCell ref="C46:D46"/>
    <mergeCell ref="F19:H19"/>
    <mergeCell ref="C37:D37"/>
    <mergeCell ref="C38:D38"/>
    <mergeCell ref="C39:D39"/>
    <mergeCell ref="C40:D40"/>
    <mergeCell ref="C22:D22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C11:D11"/>
    <mergeCell ref="C12:D12"/>
    <mergeCell ref="C4:D4"/>
    <mergeCell ref="B3:H3"/>
    <mergeCell ref="C6:D6"/>
    <mergeCell ref="C5:D5"/>
    <mergeCell ref="C7:D7"/>
    <mergeCell ref="P2:Q2"/>
    <mergeCell ref="B2:H2"/>
    <mergeCell ref="C8:D8"/>
    <mergeCell ref="C9:D9"/>
    <mergeCell ref="C10:D10"/>
    <mergeCell ref="F13:H13"/>
    <mergeCell ref="G49:H49"/>
    <mergeCell ref="C14:D14"/>
    <mergeCell ref="C15:D15"/>
    <mergeCell ref="C16:D16"/>
    <mergeCell ref="C13:D13"/>
    <mergeCell ref="C17:D17"/>
    <mergeCell ref="C23:D23"/>
    <mergeCell ref="C18:D18"/>
    <mergeCell ref="F20:H20"/>
    <mergeCell ref="F21:H21"/>
    <mergeCell ref="F22:H22"/>
    <mergeCell ref="F23:H23"/>
    <mergeCell ref="C19:D19"/>
    <mergeCell ref="C20:D20"/>
    <mergeCell ref="C21:D21"/>
  </mergeCells>
  <dataValidations count="6">
    <dataValidation type="list" allowBlank="1" showInputMessage="1" showErrorMessage="1" sqref="D34">
      <formula1>$N$30:$N$40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/>
  </sheetPr>
  <dimension ref="A2:P46"/>
  <sheetViews>
    <sheetView showGridLines="0" topLeftCell="B1" zoomScaleNormal="100" workbookViewId="0">
      <pane ySplit="2" topLeftCell="A24" activePane="bottomLeft" state="frozen"/>
      <selection pane="bottomLeft" activeCell="Q38" sqref="Q38"/>
    </sheetView>
  </sheetViews>
  <sheetFormatPr defaultRowHeight="15.75" customHeight="1" outlineLevelRow="2" outlineLevelCol="1"/>
  <cols>
    <col min="1" max="1" width="3.7109375" style="261" customWidth="1"/>
    <col min="2" max="2" width="12.7109375" style="152" customWidth="1"/>
    <col min="3" max="3" width="80.7109375" style="261" customWidth="1"/>
    <col min="4" max="4" width="25.7109375" style="261" customWidth="1"/>
    <col min="5" max="5" width="11.140625" style="263" hidden="1" customWidth="1"/>
    <col min="6" max="6" width="15.7109375" style="263" customWidth="1"/>
    <col min="7" max="7" width="10.7109375" style="264" customWidth="1"/>
    <col min="8" max="8" width="15.7109375" style="263" customWidth="1"/>
    <col min="9" max="9" width="9.140625" style="261"/>
    <col min="10" max="14" width="15.7109375" style="261" hidden="1" customWidth="1" outlineLevel="1"/>
    <col min="15" max="15" width="9.140625" style="261" collapsed="1"/>
    <col min="16" max="16384" width="9.140625" style="261"/>
  </cols>
  <sheetData>
    <row r="2" spans="2:16" ht="15.75" customHeight="1">
      <c r="B2" s="359" t="s">
        <v>68</v>
      </c>
      <c r="C2" s="359"/>
      <c r="D2" s="359"/>
      <c r="E2" s="359"/>
      <c r="F2" s="359"/>
      <c r="G2" s="359"/>
      <c r="H2" s="359"/>
      <c r="O2" s="343" t="s">
        <v>411</v>
      </c>
      <c r="P2" s="343"/>
    </row>
    <row r="3" spans="2:16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6" ht="15.75" customHeight="1" outlineLevel="1">
      <c r="B4" s="161"/>
      <c r="C4" s="351" t="s">
        <v>16</v>
      </c>
      <c r="D4" s="351"/>
      <c r="E4" s="205"/>
      <c r="F4" s="362">
        <v>470</v>
      </c>
      <c r="G4" s="362"/>
      <c r="H4" s="362"/>
    </row>
    <row r="5" spans="2:16" ht="15.75" customHeight="1" outlineLevel="1">
      <c r="B5" s="161"/>
      <c r="C5" s="351" t="s">
        <v>17</v>
      </c>
      <c r="D5" s="351"/>
      <c r="E5" s="205"/>
      <c r="F5" s="362">
        <v>340</v>
      </c>
      <c r="G5" s="362"/>
      <c r="H5" s="362"/>
    </row>
    <row r="6" spans="2:16" ht="15.75" customHeight="1" outlineLevel="1">
      <c r="B6" s="161"/>
      <c r="C6" s="351" t="s">
        <v>18</v>
      </c>
      <c r="D6" s="351"/>
      <c r="E6" s="205"/>
      <c r="F6" s="362">
        <v>210</v>
      </c>
      <c r="G6" s="362"/>
      <c r="H6" s="362"/>
    </row>
    <row r="7" spans="2:16" ht="15.75" customHeight="1" outlineLevel="1">
      <c r="B7" s="161"/>
      <c r="C7" s="351" t="s">
        <v>19</v>
      </c>
      <c r="D7" s="351"/>
      <c r="E7" s="205"/>
      <c r="F7" s="362">
        <v>110</v>
      </c>
      <c r="G7" s="362"/>
      <c r="H7" s="362"/>
    </row>
    <row r="8" spans="2:16" ht="15.75" customHeight="1" outlineLevel="1">
      <c r="B8" s="161"/>
      <c r="C8" s="351" t="s">
        <v>20</v>
      </c>
      <c r="D8" s="351"/>
      <c r="E8" s="205"/>
      <c r="F8" s="362">
        <v>50</v>
      </c>
      <c r="G8" s="362"/>
      <c r="H8" s="362"/>
    </row>
    <row r="9" spans="2:16" ht="15.75" customHeight="1" outlineLevel="1">
      <c r="B9" s="161"/>
      <c r="C9" s="351" t="s">
        <v>36</v>
      </c>
      <c r="D9" s="351"/>
      <c r="E9" s="205"/>
      <c r="F9" s="362">
        <v>170</v>
      </c>
      <c r="G9" s="362"/>
      <c r="H9" s="362"/>
    </row>
    <row r="10" spans="2:16" ht="15.75" customHeight="1" outlineLevel="1">
      <c r="B10" s="161"/>
      <c r="C10" s="351" t="s">
        <v>21</v>
      </c>
      <c r="D10" s="351"/>
      <c r="E10" s="205"/>
      <c r="F10" s="362">
        <v>900</v>
      </c>
      <c r="G10" s="362"/>
      <c r="H10" s="362"/>
    </row>
    <row r="11" spans="2:16" ht="15.75" customHeight="1" outlineLevel="1">
      <c r="B11" s="161"/>
      <c r="C11" s="351" t="s">
        <v>22</v>
      </c>
      <c r="D11" s="351"/>
      <c r="E11" s="205"/>
      <c r="F11" s="362">
        <v>8</v>
      </c>
      <c r="G11" s="362"/>
      <c r="H11" s="362"/>
    </row>
    <row r="12" spans="2:16" ht="15.75" customHeight="1" outlineLevel="1">
      <c r="B12" s="161"/>
      <c r="C12" s="351" t="s">
        <v>23</v>
      </c>
      <c r="D12" s="351"/>
      <c r="E12" s="205"/>
      <c r="F12" s="362">
        <v>5</v>
      </c>
      <c r="G12" s="362"/>
      <c r="H12" s="362"/>
    </row>
    <row r="13" spans="2:16" ht="15.75" customHeight="1" outlineLevel="1">
      <c r="B13" s="161"/>
      <c r="C13" s="351" t="s">
        <v>172</v>
      </c>
      <c r="D13" s="351"/>
      <c r="E13" s="163"/>
      <c r="F13" s="357">
        <v>40</v>
      </c>
      <c r="G13" s="357"/>
      <c r="H13" s="357"/>
    </row>
    <row r="14" spans="2:16" ht="15.75" customHeight="1" outlineLevel="1">
      <c r="B14" s="161"/>
      <c r="C14" s="351" t="s">
        <v>24</v>
      </c>
      <c r="D14" s="351"/>
      <c r="E14" s="205"/>
      <c r="F14" s="361">
        <v>60</v>
      </c>
      <c r="G14" s="361"/>
      <c r="H14" s="361"/>
    </row>
    <row r="15" spans="2:16" ht="15.75" customHeight="1" outlineLevel="1">
      <c r="B15" s="161"/>
      <c r="C15" s="351" t="s">
        <v>25</v>
      </c>
      <c r="D15" s="351"/>
      <c r="E15" s="205"/>
      <c r="F15" s="361">
        <v>70</v>
      </c>
      <c r="G15" s="361"/>
      <c r="H15" s="361"/>
    </row>
    <row r="16" spans="2:16" ht="15.75" customHeight="1" outlineLevel="1">
      <c r="B16" s="161"/>
      <c r="C16" s="351" t="s">
        <v>26</v>
      </c>
      <c r="D16" s="351"/>
      <c r="E16" s="205"/>
      <c r="F16" s="362">
        <v>150</v>
      </c>
      <c r="G16" s="362"/>
      <c r="H16" s="362"/>
    </row>
    <row r="17" spans="2:14" ht="15.75" customHeight="1" outlineLevel="1">
      <c r="B17" s="161"/>
      <c r="C17" s="351" t="s">
        <v>27</v>
      </c>
      <c r="D17" s="351"/>
      <c r="E17" s="205"/>
      <c r="F17" s="362">
        <v>508</v>
      </c>
      <c r="G17" s="362"/>
      <c r="H17" s="362"/>
    </row>
    <row r="18" spans="2:14" ht="15.75" customHeight="1" outlineLevel="1">
      <c r="B18" s="161"/>
      <c r="C18" s="351" t="s">
        <v>28</v>
      </c>
      <c r="D18" s="351"/>
      <c r="E18" s="205"/>
      <c r="F18" s="362" t="s">
        <v>53</v>
      </c>
      <c r="G18" s="362"/>
      <c r="H18" s="362"/>
    </row>
    <row r="19" spans="2:14" ht="15.75" customHeight="1" outlineLevel="1">
      <c r="B19" s="161"/>
      <c r="C19" s="351" t="s">
        <v>30</v>
      </c>
      <c r="D19" s="351"/>
      <c r="E19" s="205"/>
      <c r="F19" s="362" t="s">
        <v>31</v>
      </c>
      <c r="G19" s="362"/>
      <c r="H19" s="362"/>
    </row>
    <row r="20" spans="2:14" ht="15.75" customHeight="1" outlineLevel="1">
      <c r="B20" s="161"/>
      <c r="C20" s="351" t="s">
        <v>37</v>
      </c>
      <c r="D20" s="351"/>
      <c r="E20" s="205"/>
      <c r="F20" s="362" t="s">
        <v>49</v>
      </c>
      <c r="G20" s="362"/>
      <c r="H20" s="362"/>
    </row>
    <row r="21" spans="2:14" ht="15.75" customHeight="1" outlineLevel="1">
      <c r="B21" s="161"/>
      <c r="C21" s="351" t="s">
        <v>33</v>
      </c>
      <c r="D21" s="351"/>
      <c r="E21" s="205"/>
      <c r="F21" s="362" t="s">
        <v>58</v>
      </c>
      <c r="G21" s="362"/>
      <c r="H21" s="362"/>
    </row>
    <row r="22" spans="2:14" ht="15.75" customHeight="1" outlineLevel="1">
      <c r="B22" s="161"/>
      <c r="C22" s="353" t="s">
        <v>35</v>
      </c>
      <c r="D22" s="353"/>
      <c r="E22" s="205"/>
      <c r="F22" s="361">
        <v>226</v>
      </c>
      <c r="G22" s="361"/>
      <c r="H22" s="361"/>
    </row>
    <row r="23" spans="2:14" ht="15.75" customHeight="1">
      <c r="B23" s="51"/>
      <c r="C23" s="54"/>
      <c r="D23" s="54"/>
      <c r="E23" s="53"/>
      <c r="F23" s="54"/>
      <c r="G23" s="54"/>
      <c r="H23" s="53"/>
    </row>
    <row r="24" spans="2:14" ht="15.75" customHeight="1" outlineLevel="1">
      <c r="B24" s="201" t="s">
        <v>39</v>
      </c>
      <c r="C24" s="202" t="s">
        <v>44</v>
      </c>
      <c r="D24" s="202"/>
      <c r="E24" s="204" t="s">
        <v>1</v>
      </c>
      <c r="F24" s="202" t="s">
        <v>1</v>
      </c>
      <c r="G24" s="202" t="s">
        <v>40</v>
      </c>
      <c r="H24" s="204" t="s">
        <v>41</v>
      </c>
    </row>
    <row r="25" spans="2:14" ht="15.75" customHeight="1" outlineLevel="1">
      <c r="B25" s="255">
        <v>1150</v>
      </c>
      <c r="C25" s="253" t="s">
        <v>13</v>
      </c>
      <c r="D25" s="253"/>
      <c r="E25" s="234">
        <v>4354</v>
      </c>
      <c r="F25" s="177">
        <f>E25*'Прайс-лист'!I3*(1-'Прайс-лист'!$E$3)</f>
        <v>3483.2000000000003</v>
      </c>
      <c r="G25" s="249"/>
      <c r="H25" s="213">
        <f>F25</f>
        <v>3483.2000000000003</v>
      </c>
    </row>
    <row r="26" spans="2:14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4" ht="201.75" customHeight="1" outlineLevel="2">
      <c r="B27" s="180"/>
      <c r="C27" s="346" t="s">
        <v>654</v>
      </c>
      <c r="D27" s="346"/>
      <c r="E27" s="346"/>
      <c r="F27" s="346"/>
      <c r="G27" s="346"/>
      <c r="H27" s="346"/>
    </row>
    <row r="28" spans="2:14" ht="14.25" outlineLevel="1"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5">
        <v>2473</v>
      </c>
      <c r="C29" s="253" t="s">
        <v>3</v>
      </c>
      <c r="D29" s="182" t="s">
        <v>277</v>
      </c>
      <c r="E29" s="213">
        <v>170</v>
      </c>
      <c r="F29" s="177">
        <f>E29*'Прайс-лист'!I3*(1-'Прайс-лист'!$E$3)</f>
        <v>136</v>
      </c>
      <c r="G29" s="230">
        <v>0</v>
      </c>
      <c r="H29" s="213">
        <f>F29*G29</f>
        <v>0</v>
      </c>
      <c r="J29" s="107" t="s">
        <v>277</v>
      </c>
      <c r="K29" s="107" t="s">
        <v>277</v>
      </c>
      <c r="L29" s="107" t="s">
        <v>277</v>
      </c>
      <c r="M29" s="107" t="s">
        <v>277</v>
      </c>
      <c r="N29" s="107" t="s">
        <v>277</v>
      </c>
    </row>
    <row r="30" spans="2:14" ht="15" outlineLevel="1">
      <c r="B30" s="212"/>
      <c r="C30" s="247" t="s">
        <v>454</v>
      </c>
      <c r="D30" s="195" t="s">
        <v>277</v>
      </c>
      <c r="E30" s="213">
        <v>23</v>
      </c>
      <c r="F30" s="177">
        <f>E30*'Прайс-лист'!I3*(1-'Прайс-лист'!$E$3)</f>
        <v>18.400000000000002</v>
      </c>
      <c r="G30" s="230">
        <v>0</v>
      </c>
      <c r="H30" s="213">
        <f>F30*G30</f>
        <v>0</v>
      </c>
      <c r="J30" s="109" t="s">
        <v>331</v>
      </c>
      <c r="K30" s="111" t="s">
        <v>453</v>
      </c>
      <c r="L30" s="109" t="s">
        <v>331</v>
      </c>
      <c r="M30" s="109" t="s">
        <v>444</v>
      </c>
      <c r="N30" s="111" t="s">
        <v>445</v>
      </c>
    </row>
    <row r="31" spans="2:14" ht="15" outlineLevel="1">
      <c r="B31" s="255">
        <v>2120</v>
      </c>
      <c r="C31" s="247" t="s">
        <v>458</v>
      </c>
      <c r="D31" s="195" t="s">
        <v>277</v>
      </c>
      <c r="E31" s="213">
        <v>151</v>
      </c>
      <c r="F31" s="177">
        <f>E31*'Прайс-лист'!I3*(1-'Прайс-лист'!$E$3)</f>
        <v>120.80000000000001</v>
      </c>
      <c r="G31" s="230">
        <v>0</v>
      </c>
      <c r="H31" s="213">
        <f>F31*G31</f>
        <v>0</v>
      </c>
      <c r="J31" s="109" t="s">
        <v>368</v>
      </c>
      <c r="K31" s="107" t="s">
        <v>450</v>
      </c>
      <c r="L31" s="107" t="s">
        <v>333</v>
      </c>
      <c r="M31" s="109" t="s">
        <v>443</v>
      </c>
      <c r="N31" s="109" t="s">
        <v>446</v>
      </c>
    </row>
    <row r="32" spans="2:14" ht="15" outlineLevel="1">
      <c r="B32" s="255"/>
      <c r="C32" s="247" t="s">
        <v>465</v>
      </c>
      <c r="D32" s="195" t="s">
        <v>277</v>
      </c>
      <c r="E32" s="213">
        <v>2486</v>
      </c>
      <c r="F32" s="177">
        <f>E32*'Прайс-лист'!I3*(1-'Прайс-лист'!$E$3)</f>
        <v>1988.8000000000002</v>
      </c>
      <c r="G32" s="230">
        <v>0</v>
      </c>
      <c r="H32" s="213">
        <f>F32*G32</f>
        <v>0</v>
      </c>
      <c r="J32" s="109" t="s">
        <v>367</v>
      </c>
      <c r="K32" s="114" t="s">
        <v>451</v>
      </c>
      <c r="M32" s="111" t="s">
        <v>526</v>
      </c>
      <c r="N32" s="109" t="s">
        <v>447</v>
      </c>
    </row>
    <row r="33" spans="1:14" ht="15" outlineLevel="1">
      <c r="B33" s="255"/>
      <c r="C33" s="247" t="s">
        <v>464</v>
      </c>
      <c r="D33" s="195" t="s">
        <v>277</v>
      </c>
      <c r="E33" s="213">
        <v>3356</v>
      </c>
      <c r="F33" s="177">
        <f>E33*'Прайс-лист'!I3*(1-'Прайс-лист'!$E$3)</f>
        <v>2684.8</v>
      </c>
      <c r="G33" s="230">
        <v>0</v>
      </c>
      <c r="H33" s="213">
        <f>F33*G33</f>
        <v>0</v>
      </c>
      <c r="J33" s="111" t="s">
        <v>332</v>
      </c>
      <c r="K33" s="108" t="s">
        <v>456</v>
      </c>
      <c r="L33" s="114"/>
      <c r="N33" s="114"/>
    </row>
    <row r="34" spans="1:14" ht="15" outlineLevel="1">
      <c r="C34" s="193" t="s">
        <v>4</v>
      </c>
      <c r="D34" s="193"/>
      <c r="E34" s="193"/>
      <c r="F34" s="193"/>
      <c r="G34" s="193"/>
      <c r="H34" s="193"/>
      <c r="J34" s="111" t="s">
        <v>333</v>
      </c>
      <c r="K34" s="133" t="s">
        <v>346</v>
      </c>
      <c r="L34" s="114"/>
      <c r="N34" s="114"/>
    </row>
    <row r="35" spans="1:14" ht="15" outlineLevel="1">
      <c r="A35" s="156"/>
      <c r="B35" s="248">
        <v>4144</v>
      </c>
      <c r="C35" s="349" t="s">
        <v>409</v>
      </c>
      <c r="D35" s="349"/>
      <c r="E35" s="213">
        <v>23</v>
      </c>
      <c r="F35" s="177">
        <f>E35*'Прайс-лист'!I3*(1-'Прайс-лист'!$E$3)</f>
        <v>18.400000000000002</v>
      </c>
      <c r="G35" s="179">
        <v>0</v>
      </c>
      <c r="H35" s="178">
        <f t="shared" ref="H35:H45" si="0">F35*G35</f>
        <v>0</v>
      </c>
      <c r="J35" s="111"/>
      <c r="K35" s="133" t="s">
        <v>455</v>
      </c>
      <c r="L35" s="111"/>
      <c r="M35" s="111"/>
      <c r="N35" s="111"/>
    </row>
    <row r="36" spans="1:14" ht="14.25" outlineLevel="1">
      <c r="A36" s="156"/>
      <c r="B36" s="248">
        <v>2413</v>
      </c>
      <c r="C36" s="353" t="s">
        <v>312</v>
      </c>
      <c r="D36" s="353"/>
      <c r="E36" s="213">
        <v>362</v>
      </c>
      <c r="F36" s="177">
        <f>E36*'Прайс-лист'!I3*(1-'Прайс-лист'!$E$3)</f>
        <v>289.60000000000002</v>
      </c>
      <c r="G36" s="230">
        <v>0</v>
      </c>
      <c r="H36" s="213">
        <f t="shared" si="0"/>
        <v>0</v>
      </c>
    </row>
    <row r="37" spans="1:14" ht="14.25" outlineLevel="1">
      <c r="A37" s="156"/>
      <c r="B37" s="248">
        <v>2338</v>
      </c>
      <c r="C37" s="353" t="s">
        <v>63</v>
      </c>
      <c r="D37" s="353"/>
      <c r="E37" s="213">
        <v>90</v>
      </c>
      <c r="F37" s="177">
        <f>E37*'Прайс-лист'!I3*(1-'Прайс-лист'!$E$3)</f>
        <v>72</v>
      </c>
      <c r="G37" s="230">
        <v>0</v>
      </c>
      <c r="H37" s="213">
        <f t="shared" si="0"/>
        <v>0</v>
      </c>
    </row>
    <row r="38" spans="1:14" ht="14.25" outlineLevel="1">
      <c r="A38" s="156"/>
      <c r="B38" s="248">
        <v>2513</v>
      </c>
      <c r="C38" s="353" t="s">
        <v>536</v>
      </c>
      <c r="D38" s="353"/>
      <c r="E38" s="213">
        <v>827</v>
      </c>
      <c r="F38" s="177">
        <f>E38*'Прайс-лист'!I3*(1-'Прайс-лист'!$E$3)</f>
        <v>661.6</v>
      </c>
      <c r="G38" s="230">
        <v>0</v>
      </c>
      <c r="H38" s="213">
        <f t="shared" si="0"/>
        <v>0</v>
      </c>
    </row>
    <row r="39" spans="1:14" ht="14.25" outlineLevel="1">
      <c r="A39" s="156"/>
      <c r="B39" s="248">
        <v>2422</v>
      </c>
      <c r="C39" s="353" t="s">
        <v>47</v>
      </c>
      <c r="D39" s="353"/>
      <c r="E39" s="213">
        <v>510</v>
      </c>
      <c r="F39" s="177">
        <f>E39*'Прайс-лист'!I3*(1-'Прайс-лист'!$E$3)</f>
        <v>408</v>
      </c>
      <c r="G39" s="230">
        <v>0</v>
      </c>
      <c r="H39" s="213">
        <f t="shared" si="0"/>
        <v>0</v>
      </c>
    </row>
    <row r="40" spans="1:14" ht="14.25" outlineLevel="1">
      <c r="A40" s="156"/>
      <c r="B40" s="248">
        <v>2911</v>
      </c>
      <c r="C40" s="353" t="s">
        <v>6</v>
      </c>
      <c r="D40" s="353"/>
      <c r="E40" s="213">
        <v>158</v>
      </c>
      <c r="F40" s="177">
        <f>E40*'Прайс-лист'!I3*(1-'Прайс-лист'!$E$3)</f>
        <v>126.4</v>
      </c>
      <c r="G40" s="230">
        <v>0</v>
      </c>
      <c r="H40" s="213">
        <f t="shared" si="0"/>
        <v>0</v>
      </c>
    </row>
    <row r="41" spans="1:14" ht="14.25" outlineLevel="1">
      <c r="A41" s="156"/>
      <c r="B41" s="248">
        <v>2912</v>
      </c>
      <c r="C41" s="353" t="s">
        <v>67</v>
      </c>
      <c r="D41" s="353"/>
      <c r="E41" s="213">
        <v>203</v>
      </c>
      <c r="F41" s="177">
        <f>E41*'Прайс-лист'!I3*(1-'Прайс-лист'!$E$3)</f>
        <v>162.4</v>
      </c>
      <c r="G41" s="230">
        <v>0</v>
      </c>
      <c r="H41" s="213">
        <f t="shared" si="0"/>
        <v>0</v>
      </c>
    </row>
    <row r="42" spans="1:14" ht="14.25" outlineLevel="1">
      <c r="A42" s="156"/>
      <c r="B42" s="248">
        <v>2880</v>
      </c>
      <c r="C42" s="353" t="s">
        <v>8</v>
      </c>
      <c r="D42" s="353"/>
      <c r="E42" s="213">
        <v>390</v>
      </c>
      <c r="F42" s="177">
        <f>E42*'Прайс-лист'!I3*(1-'Прайс-лист'!$E$3)</f>
        <v>312</v>
      </c>
      <c r="G42" s="230">
        <v>0</v>
      </c>
      <c r="H42" s="213">
        <f t="shared" si="0"/>
        <v>0</v>
      </c>
    </row>
    <row r="43" spans="1:14" ht="14.25" outlineLevel="1">
      <c r="A43" s="156"/>
      <c r="B43" s="248">
        <v>288001</v>
      </c>
      <c r="C43" s="353" t="s">
        <v>280</v>
      </c>
      <c r="D43" s="353"/>
      <c r="E43" s="213">
        <v>390</v>
      </c>
      <c r="F43" s="177">
        <f>E43*'Прайс-лист'!I3*(1-'Прайс-лист'!$E$3)</f>
        <v>312</v>
      </c>
      <c r="G43" s="230">
        <v>0</v>
      </c>
      <c r="H43" s="213">
        <f t="shared" si="0"/>
        <v>0</v>
      </c>
    </row>
    <row r="44" spans="1:14" ht="14.25" outlineLevel="1">
      <c r="A44" s="156"/>
      <c r="B44" s="248">
        <v>2392</v>
      </c>
      <c r="C44" s="349" t="s">
        <v>529</v>
      </c>
      <c r="D44" s="349"/>
      <c r="E44" s="213">
        <v>655</v>
      </c>
      <c r="F44" s="177">
        <f>E44*'Прайс-лист'!I3*(1-'Прайс-лист'!$E$3)</f>
        <v>524</v>
      </c>
      <c r="G44" s="230">
        <v>0</v>
      </c>
      <c r="H44" s="213">
        <f t="shared" si="0"/>
        <v>0</v>
      </c>
    </row>
    <row r="45" spans="1:14" ht="14.25" outlineLevel="1">
      <c r="A45" s="156"/>
      <c r="B45" s="248">
        <v>2397</v>
      </c>
      <c r="C45" s="349" t="s">
        <v>532</v>
      </c>
      <c r="D45" s="349"/>
      <c r="E45" s="213">
        <v>926</v>
      </c>
      <c r="F45" s="177">
        <f>E45*'Прайс-лист'!I3*(1-'Прайс-лист'!$E$3)</f>
        <v>740.80000000000007</v>
      </c>
      <c r="G45" s="230">
        <v>0</v>
      </c>
      <c r="H45" s="213">
        <f t="shared" si="0"/>
        <v>0</v>
      </c>
    </row>
    <row r="46" spans="1:14" ht="18">
      <c r="B46" s="262"/>
      <c r="C46" s="36"/>
      <c r="D46" s="36"/>
      <c r="E46" s="11"/>
      <c r="F46" s="382" t="s">
        <v>9</v>
      </c>
      <c r="G46" s="358">
        <f>SUM(H25:H45)</f>
        <v>3483.2000000000003</v>
      </c>
      <c r="H46" s="358"/>
    </row>
  </sheetData>
  <sortState ref="A34:J44">
    <sortCondition ref="A34"/>
  </sortState>
  <mergeCells count="54">
    <mergeCell ref="C39:D39"/>
    <mergeCell ref="C45:D45"/>
    <mergeCell ref="C40:D40"/>
    <mergeCell ref="C41:D41"/>
    <mergeCell ref="C42:D42"/>
    <mergeCell ref="C43:D43"/>
    <mergeCell ref="C44:D44"/>
    <mergeCell ref="F19:H19"/>
    <mergeCell ref="C35:D35"/>
    <mergeCell ref="C36:D36"/>
    <mergeCell ref="C37:D37"/>
    <mergeCell ref="C38:D38"/>
    <mergeCell ref="F13:H13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C19:D19"/>
    <mergeCell ref="C20:D20"/>
    <mergeCell ref="C21:D21"/>
    <mergeCell ref="C22:D22"/>
    <mergeCell ref="C13:D13"/>
    <mergeCell ref="C15:D15"/>
    <mergeCell ref="C16:D16"/>
    <mergeCell ref="C17:D17"/>
    <mergeCell ref="C14:D14"/>
    <mergeCell ref="C18:D18"/>
    <mergeCell ref="G46:H46"/>
    <mergeCell ref="C11:D11"/>
    <mergeCell ref="O2:P2"/>
    <mergeCell ref="B2:H2"/>
    <mergeCell ref="C4:D4"/>
    <mergeCell ref="C5:D5"/>
    <mergeCell ref="B3:H3"/>
    <mergeCell ref="C6:D6"/>
    <mergeCell ref="C7:D7"/>
    <mergeCell ref="C8:D8"/>
    <mergeCell ref="C9:D9"/>
    <mergeCell ref="C10:D10"/>
    <mergeCell ref="F20:H20"/>
    <mergeCell ref="F21:H21"/>
    <mergeCell ref="F22:H22"/>
    <mergeCell ref="C12:D12"/>
  </mergeCells>
  <dataValidations count="5"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/>
  </sheetPr>
  <dimension ref="B2:P49"/>
  <sheetViews>
    <sheetView showGridLines="0" topLeftCell="B1" zoomScaleNormal="100" workbookViewId="0">
      <pane ySplit="2" topLeftCell="A28" activePane="bottomLeft" state="frozen"/>
      <selection pane="bottomLeft" activeCell="C54" sqref="C54"/>
    </sheetView>
  </sheetViews>
  <sheetFormatPr defaultRowHeight="15.75" customHeight="1" outlineLevelRow="2" outlineLevelCol="1"/>
  <cols>
    <col min="1" max="1" width="3.7109375" style="261" customWidth="1"/>
    <col min="2" max="2" width="12.7109375" style="152" customWidth="1"/>
    <col min="3" max="3" width="80.7109375" style="261" customWidth="1"/>
    <col min="4" max="4" width="25.7109375" style="261" customWidth="1"/>
    <col min="5" max="5" width="11.140625" style="261" hidden="1" customWidth="1"/>
    <col min="6" max="6" width="15.7109375" style="317" customWidth="1"/>
    <col min="7" max="7" width="10.7109375" style="317" customWidth="1"/>
    <col min="8" max="8" width="15.7109375" style="317" customWidth="1"/>
    <col min="9" max="9" width="9.140625" style="261"/>
    <col min="10" max="14" width="15.7109375" style="261" hidden="1" customWidth="1" outlineLevel="1"/>
    <col min="15" max="15" width="9.140625" style="261" collapsed="1"/>
    <col min="16" max="16384" width="9.140625" style="261"/>
  </cols>
  <sheetData>
    <row r="2" spans="2:16" ht="15.75" customHeight="1">
      <c r="B2" s="345" t="s">
        <v>64</v>
      </c>
      <c r="C2" s="345"/>
      <c r="D2" s="345"/>
      <c r="E2" s="345"/>
      <c r="F2" s="345"/>
      <c r="G2" s="345"/>
      <c r="H2" s="345"/>
      <c r="O2" s="343" t="s">
        <v>411</v>
      </c>
      <c r="P2" s="343"/>
    </row>
    <row r="3" spans="2:16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6" ht="15.75" customHeight="1" outlineLevel="1">
      <c r="B4" s="161"/>
      <c r="C4" s="351" t="s">
        <v>16</v>
      </c>
      <c r="D4" s="351"/>
      <c r="E4" s="205"/>
      <c r="F4" s="363">
        <v>420</v>
      </c>
      <c r="G4" s="363"/>
      <c r="H4" s="363"/>
    </row>
    <row r="5" spans="2:16" ht="15.75" customHeight="1" outlineLevel="1">
      <c r="B5" s="161"/>
      <c r="C5" s="351" t="s">
        <v>17</v>
      </c>
      <c r="D5" s="351"/>
      <c r="E5" s="205"/>
      <c r="F5" s="363">
        <v>310</v>
      </c>
      <c r="G5" s="363"/>
      <c r="H5" s="363"/>
    </row>
    <row r="6" spans="2:16" ht="15.75" customHeight="1" outlineLevel="1">
      <c r="B6" s="161"/>
      <c r="C6" s="351" t="s">
        <v>18</v>
      </c>
      <c r="D6" s="351"/>
      <c r="E6" s="205"/>
      <c r="F6" s="363">
        <v>195</v>
      </c>
      <c r="G6" s="363"/>
      <c r="H6" s="363"/>
    </row>
    <row r="7" spans="2:16" ht="15.75" customHeight="1" outlineLevel="1">
      <c r="B7" s="161"/>
      <c r="C7" s="351" t="s">
        <v>19</v>
      </c>
      <c r="D7" s="351"/>
      <c r="E7" s="205"/>
      <c r="F7" s="363">
        <v>101</v>
      </c>
      <c r="G7" s="363"/>
      <c r="H7" s="363"/>
    </row>
    <row r="8" spans="2:16" ht="15.75" customHeight="1" outlineLevel="1">
      <c r="B8" s="161"/>
      <c r="C8" s="351" t="s">
        <v>20</v>
      </c>
      <c r="D8" s="351"/>
      <c r="E8" s="205"/>
      <c r="F8" s="363">
        <v>46</v>
      </c>
      <c r="G8" s="363"/>
      <c r="H8" s="363"/>
    </row>
    <row r="9" spans="2:16" ht="15.75" customHeight="1" outlineLevel="1">
      <c r="B9" s="161"/>
      <c r="C9" s="351" t="s">
        <v>36</v>
      </c>
      <c r="D9" s="351"/>
      <c r="E9" s="205"/>
      <c r="F9" s="363">
        <v>115</v>
      </c>
      <c r="G9" s="363"/>
      <c r="H9" s="363"/>
    </row>
    <row r="10" spans="2:16" ht="15.75" customHeight="1" outlineLevel="1">
      <c r="B10" s="161"/>
      <c r="C10" s="351" t="s">
        <v>21</v>
      </c>
      <c r="D10" s="351"/>
      <c r="E10" s="205"/>
      <c r="F10" s="363">
        <v>700</v>
      </c>
      <c r="G10" s="363"/>
      <c r="H10" s="363"/>
    </row>
    <row r="11" spans="2:16" ht="15.75" customHeight="1" outlineLevel="1">
      <c r="B11" s="161"/>
      <c r="C11" s="351" t="s">
        <v>22</v>
      </c>
      <c r="D11" s="351"/>
      <c r="E11" s="205"/>
      <c r="F11" s="363">
        <v>6</v>
      </c>
      <c r="G11" s="363"/>
      <c r="H11" s="363"/>
    </row>
    <row r="12" spans="2:16" ht="15.75" customHeight="1" outlineLevel="1">
      <c r="B12" s="161"/>
      <c r="C12" s="351" t="s">
        <v>23</v>
      </c>
      <c r="D12" s="351"/>
      <c r="E12" s="205"/>
      <c r="F12" s="363">
        <v>3</v>
      </c>
      <c r="G12" s="363"/>
      <c r="H12" s="363"/>
    </row>
    <row r="13" spans="2:16" ht="15.75" customHeight="1" outlineLevel="1">
      <c r="B13" s="161"/>
      <c r="C13" s="351" t="s">
        <v>172</v>
      </c>
      <c r="D13" s="351"/>
      <c r="E13" s="163"/>
      <c r="F13" s="342">
        <v>25</v>
      </c>
      <c r="G13" s="342"/>
      <c r="H13" s="342"/>
    </row>
    <row r="14" spans="2:16" ht="15.75" customHeight="1" outlineLevel="1">
      <c r="B14" s="161"/>
      <c r="C14" s="351" t="s">
        <v>24</v>
      </c>
      <c r="D14" s="351"/>
      <c r="E14" s="205"/>
      <c r="F14" s="342">
        <v>40</v>
      </c>
      <c r="G14" s="342"/>
      <c r="H14" s="342"/>
    </row>
    <row r="15" spans="2:16" ht="15.75" customHeight="1" outlineLevel="1">
      <c r="B15" s="161"/>
      <c r="C15" s="351" t="s">
        <v>25</v>
      </c>
      <c r="D15" s="351"/>
      <c r="E15" s="205"/>
      <c r="F15" s="342">
        <v>50</v>
      </c>
      <c r="G15" s="342"/>
      <c r="H15" s="342"/>
    </row>
    <row r="16" spans="2:16" ht="15.75" customHeight="1" outlineLevel="1">
      <c r="B16" s="161"/>
      <c r="C16" s="351" t="s">
        <v>26</v>
      </c>
      <c r="D16" s="351"/>
      <c r="E16" s="205"/>
      <c r="F16" s="363">
        <v>115</v>
      </c>
      <c r="G16" s="363"/>
      <c r="H16" s="363"/>
    </row>
    <row r="17" spans="2:14" ht="15.75" customHeight="1" outlineLevel="1">
      <c r="B17" s="161"/>
      <c r="C17" s="351" t="s">
        <v>27</v>
      </c>
      <c r="D17" s="351"/>
      <c r="E17" s="205"/>
      <c r="F17" s="363" t="s">
        <v>52</v>
      </c>
      <c r="G17" s="363"/>
      <c r="H17" s="363"/>
    </row>
    <row r="18" spans="2:14" ht="15.75" customHeight="1" outlineLevel="1">
      <c r="B18" s="161"/>
      <c r="C18" s="351" t="s">
        <v>28</v>
      </c>
      <c r="D18" s="351"/>
      <c r="E18" s="205"/>
      <c r="F18" s="363" t="s">
        <v>53</v>
      </c>
      <c r="G18" s="363"/>
      <c r="H18" s="363"/>
    </row>
    <row r="19" spans="2:14" ht="15.75" customHeight="1" outlineLevel="1">
      <c r="B19" s="161"/>
      <c r="C19" s="351" t="s">
        <v>30</v>
      </c>
      <c r="D19" s="351"/>
      <c r="E19" s="205"/>
      <c r="F19" s="363" t="s">
        <v>31</v>
      </c>
      <c r="G19" s="363"/>
      <c r="H19" s="363"/>
    </row>
    <row r="20" spans="2:14" ht="15.75" customHeight="1" outlineLevel="1">
      <c r="B20" s="161"/>
      <c r="C20" s="351" t="s">
        <v>37</v>
      </c>
      <c r="D20" s="351"/>
      <c r="E20" s="205"/>
      <c r="F20" s="363" t="s">
        <v>49</v>
      </c>
      <c r="G20" s="363"/>
      <c r="H20" s="363"/>
    </row>
    <row r="21" spans="2:14" ht="15.75" customHeight="1" outlineLevel="1">
      <c r="B21" s="161"/>
      <c r="C21" s="351" t="s">
        <v>33</v>
      </c>
      <c r="D21" s="351"/>
      <c r="E21" s="205"/>
      <c r="F21" s="363" t="s">
        <v>57</v>
      </c>
      <c r="G21" s="363"/>
      <c r="H21" s="363"/>
    </row>
    <row r="22" spans="2:14" ht="15.75" customHeight="1" outlineLevel="1">
      <c r="B22" s="161"/>
      <c r="C22" s="353" t="s">
        <v>35</v>
      </c>
      <c r="D22" s="353"/>
      <c r="E22" s="205"/>
      <c r="F22" s="357">
        <v>178</v>
      </c>
      <c r="G22" s="357"/>
      <c r="H22" s="357"/>
    </row>
    <row r="23" spans="2:14" ht="15.75" customHeight="1">
      <c r="B23" s="51"/>
      <c r="C23" s="54"/>
      <c r="D23" s="54"/>
      <c r="E23" s="53"/>
      <c r="F23" s="54"/>
      <c r="G23" s="54"/>
      <c r="H23" s="53"/>
    </row>
    <row r="24" spans="2:14" ht="15.75" customHeight="1" outlineLevel="1">
      <c r="B24" s="201" t="s">
        <v>39</v>
      </c>
      <c r="C24" s="202" t="s">
        <v>44</v>
      </c>
      <c r="D24" s="202"/>
      <c r="E24" s="204" t="s">
        <v>1</v>
      </c>
      <c r="F24" s="202" t="s">
        <v>1</v>
      </c>
      <c r="G24" s="202" t="s">
        <v>40</v>
      </c>
      <c r="H24" s="204" t="s">
        <v>41</v>
      </c>
    </row>
    <row r="25" spans="2:14" ht="15.75" customHeight="1" outlineLevel="1">
      <c r="B25" s="255">
        <v>1140</v>
      </c>
      <c r="C25" s="253" t="s">
        <v>13</v>
      </c>
      <c r="D25" s="253"/>
      <c r="E25" s="177">
        <v>3559</v>
      </c>
      <c r="F25" s="177">
        <f>E25*'Прайс-лист'!I3*(1-'Прайс-лист'!$E$3)</f>
        <v>2847.2000000000003</v>
      </c>
      <c r="G25" s="310"/>
      <c r="H25" s="178">
        <f>F25</f>
        <v>2847.2000000000003</v>
      </c>
    </row>
    <row r="26" spans="2:14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4" ht="223.5" customHeight="1" outlineLevel="2">
      <c r="B27" s="180"/>
      <c r="C27" s="364" t="s">
        <v>655</v>
      </c>
      <c r="D27" s="364"/>
      <c r="E27" s="364"/>
      <c r="F27" s="364"/>
      <c r="G27" s="364"/>
      <c r="H27" s="364"/>
    </row>
    <row r="28" spans="2:14" ht="15.75" customHeight="1" outlineLevel="1">
      <c r="C28" s="12" t="s">
        <v>365</v>
      </c>
      <c r="D28" s="12"/>
      <c r="E28" s="12"/>
      <c r="F28" s="12"/>
      <c r="G28" s="12"/>
      <c r="H28" s="12"/>
    </row>
    <row r="29" spans="2:14" ht="15.75" customHeight="1" outlineLevel="1">
      <c r="B29" s="255">
        <v>2473</v>
      </c>
      <c r="C29" s="253" t="s">
        <v>3</v>
      </c>
      <c r="D29" s="182" t="s">
        <v>277</v>
      </c>
      <c r="E29" s="213">
        <v>170</v>
      </c>
      <c r="F29" s="177">
        <f>E29*'Прайс-лист'!I3*(1-'Прайс-лист'!$E$3)</f>
        <v>136</v>
      </c>
      <c r="G29" s="179">
        <v>0</v>
      </c>
      <c r="H29" s="178">
        <f t="shared" ref="H29:H34" si="0">F29*G29</f>
        <v>0</v>
      </c>
      <c r="J29" s="107" t="s">
        <v>277</v>
      </c>
      <c r="K29" s="107" t="s">
        <v>277</v>
      </c>
      <c r="L29" s="107" t="s">
        <v>277</v>
      </c>
      <c r="M29" s="107" t="s">
        <v>277</v>
      </c>
      <c r="N29" s="107" t="s">
        <v>277</v>
      </c>
    </row>
    <row r="30" spans="2:14" ht="15.75" customHeight="1" outlineLevel="1">
      <c r="B30" s="212"/>
      <c r="C30" s="247" t="s">
        <v>454</v>
      </c>
      <c r="D30" s="195" t="s">
        <v>277</v>
      </c>
      <c r="E30" s="213">
        <v>23</v>
      </c>
      <c r="F30" s="177">
        <f>E30*'Прайс-лист'!I3*(1-'Прайс-лист'!$E$3)</f>
        <v>18.400000000000002</v>
      </c>
      <c r="G30" s="179">
        <v>0</v>
      </c>
      <c r="H30" s="178">
        <f t="shared" si="0"/>
        <v>0</v>
      </c>
      <c r="J30" s="109" t="s">
        <v>331</v>
      </c>
      <c r="K30" s="111" t="s">
        <v>453</v>
      </c>
      <c r="L30" s="109" t="s">
        <v>331</v>
      </c>
      <c r="M30" s="109" t="s">
        <v>444</v>
      </c>
      <c r="N30" s="111" t="s">
        <v>445</v>
      </c>
    </row>
    <row r="31" spans="2:14" ht="15.75" customHeight="1" outlineLevel="1">
      <c r="B31" s="255">
        <v>2126</v>
      </c>
      <c r="C31" s="247" t="s">
        <v>458</v>
      </c>
      <c r="D31" s="195" t="s">
        <v>277</v>
      </c>
      <c r="E31" s="213">
        <v>143</v>
      </c>
      <c r="F31" s="177">
        <f>E31*'Прайс-лист'!I3*(1-'Прайс-лист'!$E$3)</f>
        <v>114.4</v>
      </c>
      <c r="G31" s="179">
        <v>0</v>
      </c>
      <c r="H31" s="178">
        <f t="shared" si="0"/>
        <v>0</v>
      </c>
      <c r="J31" s="109" t="s">
        <v>368</v>
      </c>
      <c r="K31" s="107" t="s">
        <v>450</v>
      </c>
      <c r="L31" s="107" t="s">
        <v>333</v>
      </c>
      <c r="M31" s="109" t="s">
        <v>443</v>
      </c>
      <c r="N31" s="109" t="s">
        <v>446</v>
      </c>
    </row>
    <row r="32" spans="2:14" ht="15.75" customHeight="1" outlineLevel="1">
      <c r="B32" s="255"/>
      <c r="C32" s="247" t="s">
        <v>465</v>
      </c>
      <c r="D32" s="195" t="s">
        <v>277</v>
      </c>
      <c r="E32" s="213">
        <v>2178</v>
      </c>
      <c r="F32" s="177">
        <f>E32*'Прайс-лист'!I3*(1-'Прайс-лист'!$E$3)</f>
        <v>1742.4</v>
      </c>
      <c r="G32" s="179">
        <v>0</v>
      </c>
      <c r="H32" s="178">
        <f t="shared" si="0"/>
        <v>0</v>
      </c>
      <c r="J32" s="109" t="s">
        <v>367</v>
      </c>
      <c r="K32" s="114" t="s">
        <v>451</v>
      </c>
      <c r="M32" s="111" t="s">
        <v>526</v>
      </c>
      <c r="N32" s="109" t="s">
        <v>447</v>
      </c>
    </row>
    <row r="33" spans="2:14" ht="15.75" customHeight="1" outlineLevel="1">
      <c r="B33" s="255"/>
      <c r="C33" s="247" t="s">
        <v>464</v>
      </c>
      <c r="D33" s="195" t="s">
        <v>277</v>
      </c>
      <c r="E33" s="213">
        <v>2961</v>
      </c>
      <c r="F33" s="177">
        <f>E33*'Прайс-лист'!I3*(1-'Прайс-лист'!$E$3)</f>
        <v>2368.8000000000002</v>
      </c>
      <c r="G33" s="179">
        <v>0</v>
      </c>
      <c r="H33" s="178">
        <f t="shared" si="0"/>
        <v>0</v>
      </c>
      <c r="J33" s="111" t="s">
        <v>332</v>
      </c>
      <c r="K33" s="108" t="s">
        <v>456</v>
      </c>
      <c r="L33" s="114"/>
      <c r="M33" s="114"/>
      <c r="N33" s="114"/>
    </row>
    <row r="34" spans="2:14" ht="15.75" customHeight="1" outlineLevel="1">
      <c r="B34" s="255">
        <v>2142</v>
      </c>
      <c r="C34" s="246" t="s">
        <v>309</v>
      </c>
      <c r="D34" s="246"/>
      <c r="E34" s="178">
        <v>23</v>
      </c>
      <c r="F34" s="177">
        <f>E34*'Прайс-лист'!I3*(1-'Прайс-лист'!$E$3)</f>
        <v>18.400000000000002</v>
      </c>
      <c r="G34" s="179">
        <v>0</v>
      </c>
      <c r="H34" s="178">
        <f t="shared" si="0"/>
        <v>0</v>
      </c>
      <c r="J34" s="111" t="s">
        <v>333</v>
      </c>
      <c r="K34" s="133" t="s">
        <v>346</v>
      </c>
      <c r="L34" s="114"/>
      <c r="M34" s="114"/>
      <c r="N34" s="114"/>
    </row>
    <row r="35" spans="2:14" ht="15.75" customHeight="1" outlineLevel="1">
      <c r="C35" s="193" t="s">
        <v>4</v>
      </c>
      <c r="D35" s="193"/>
      <c r="E35" s="193"/>
      <c r="F35" s="10"/>
      <c r="G35" s="10"/>
      <c r="H35" s="10"/>
      <c r="J35" s="111"/>
      <c r="K35" s="133" t="s">
        <v>455</v>
      </c>
      <c r="L35" s="111"/>
      <c r="M35" s="111"/>
      <c r="N35" s="111"/>
    </row>
    <row r="36" spans="2:14" ht="15.75" customHeight="1" outlineLevel="1">
      <c r="B36" s="248">
        <v>4144</v>
      </c>
      <c r="C36" s="349" t="s">
        <v>409</v>
      </c>
      <c r="D36" s="349"/>
      <c r="E36" s="178">
        <v>23</v>
      </c>
      <c r="F36" s="177">
        <f>E36*'Прайс-лист'!I3*(1-'Прайс-лист'!$E$3)</f>
        <v>18.400000000000002</v>
      </c>
      <c r="G36" s="179">
        <v>0</v>
      </c>
      <c r="H36" s="178">
        <f>F36*G36</f>
        <v>0</v>
      </c>
    </row>
    <row r="37" spans="2:14" ht="15.75" customHeight="1" outlineLevel="1">
      <c r="B37" s="248">
        <v>2414</v>
      </c>
      <c r="C37" s="353" t="s">
        <v>312</v>
      </c>
      <c r="D37" s="353"/>
      <c r="E37" s="178">
        <v>231</v>
      </c>
      <c r="F37" s="177">
        <f>E37*'Прайс-лист'!I3*(1-'Прайс-лист'!$E$3)</f>
        <v>184.8</v>
      </c>
      <c r="G37" s="179">
        <v>0</v>
      </c>
      <c r="H37" s="178">
        <f t="shared" ref="H37:H48" si="1">F37*G37</f>
        <v>0</v>
      </c>
    </row>
    <row r="38" spans="2:14" ht="15.75" customHeight="1" outlineLevel="1">
      <c r="B38" s="248">
        <v>2337</v>
      </c>
      <c r="C38" s="353" t="s">
        <v>63</v>
      </c>
      <c r="D38" s="353"/>
      <c r="E38" s="178">
        <v>69</v>
      </c>
      <c r="F38" s="177">
        <f>E38*'Прайс-лист'!I3*(1-'Прайс-лист'!$E$3)</f>
        <v>55.2</v>
      </c>
      <c r="G38" s="179">
        <v>0</v>
      </c>
      <c r="H38" s="178">
        <f t="shared" si="1"/>
        <v>0</v>
      </c>
    </row>
    <row r="39" spans="2:14" ht="15.75" customHeight="1" outlineLevel="1">
      <c r="B39" s="248">
        <v>2344</v>
      </c>
      <c r="C39" s="353" t="s">
        <v>65</v>
      </c>
      <c r="D39" s="353"/>
      <c r="E39" s="178">
        <v>66</v>
      </c>
      <c r="F39" s="177">
        <f>E39*'Прайс-лист'!I3*(1-'Прайс-лист'!$E$3)</f>
        <v>52.800000000000004</v>
      </c>
      <c r="G39" s="179">
        <v>0</v>
      </c>
      <c r="H39" s="178">
        <f t="shared" si="1"/>
        <v>0</v>
      </c>
    </row>
    <row r="40" spans="2:14" ht="15.75" customHeight="1" outlineLevel="1">
      <c r="B40" s="248">
        <v>2345</v>
      </c>
      <c r="C40" s="353" t="s">
        <v>66</v>
      </c>
      <c r="D40" s="353"/>
      <c r="E40" s="178">
        <v>66</v>
      </c>
      <c r="F40" s="177">
        <f>E40*'Прайс-лист'!I3*(1-'Прайс-лист'!$E$3)</f>
        <v>52.800000000000004</v>
      </c>
      <c r="G40" s="179">
        <v>0</v>
      </c>
      <c r="H40" s="178">
        <f t="shared" si="1"/>
        <v>0</v>
      </c>
    </row>
    <row r="41" spans="2:14" ht="15.75" customHeight="1" outlineLevel="1">
      <c r="B41" s="248">
        <v>2509</v>
      </c>
      <c r="C41" s="353" t="s">
        <v>536</v>
      </c>
      <c r="D41" s="353"/>
      <c r="E41" s="178">
        <v>716</v>
      </c>
      <c r="F41" s="177">
        <f>E41*'Прайс-лист'!I3*(1-'Прайс-лист'!$E$3)</f>
        <v>572.80000000000007</v>
      </c>
      <c r="G41" s="179">
        <v>0</v>
      </c>
      <c r="H41" s="178">
        <f>F41*G41</f>
        <v>0</v>
      </c>
    </row>
    <row r="42" spans="2:14" ht="15.75" customHeight="1" outlineLevel="1">
      <c r="B42" s="248">
        <v>2421</v>
      </c>
      <c r="C42" s="353" t="s">
        <v>47</v>
      </c>
      <c r="D42" s="353"/>
      <c r="E42" s="178">
        <v>468</v>
      </c>
      <c r="F42" s="177">
        <f>E42*'Прайс-лист'!I3*(1-'Прайс-лист'!$E$3)</f>
        <v>374.40000000000003</v>
      </c>
      <c r="G42" s="179">
        <v>0</v>
      </c>
      <c r="H42" s="178">
        <f>F42*G42</f>
        <v>0</v>
      </c>
    </row>
    <row r="43" spans="2:14" ht="15.75" customHeight="1" outlineLevel="1">
      <c r="B43" s="248">
        <v>2941</v>
      </c>
      <c r="C43" s="353" t="s">
        <v>6</v>
      </c>
      <c r="D43" s="353"/>
      <c r="E43" s="178">
        <v>141</v>
      </c>
      <c r="F43" s="177">
        <f>E43*'Прайс-лист'!I3*(1-'Прайс-лист'!$E$3)</f>
        <v>112.80000000000001</v>
      </c>
      <c r="G43" s="179">
        <v>0</v>
      </c>
      <c r="H43" s="178">
        <f t="shared" si="1"/>
        <v>0</v>
      </c>
    </row>
    <row r="44" spans="2:14" ht="15.75" customHeight="1" outlineLevel="1">
      <c r="B44" s="248">
        <v>2942</v>
      </c>
      <c r="C44" s="353" t="s">
        <v>67</v>
      </c>
      <c r="D44" s="353"/>
      <c r="E44" s="178">
        <v>175</v>
      </c>
      <c r="F44" s="177">
        <f>E44*'Прайс-лист'!I3*(1-'Прайс-лист'!$E$3)</f>
        <v>140</v>
      </c>
      <c r="G44" s="179">
        <v>0</v>
      </c>
      <c r="H44" s="178">
        <f t="shared" si="1"/>
        <v>0</v>
      </c>
    </row>
    <row r="45" spans="2:14" ht="15.75" customHeight="1" outlineLevel="1">
      <c r="B45" s="248">
        <v>2877</v>
      </c>
      <c r="C45" s="353" t="s">
        <v>8</v>
      </c>
      <c r="D45" s="353"/>
      <c r="E45" s="178">
        <v>303</v>
      </c>
      <c r="F45" s="177">
        <f>E45*'Прайс-лист'!I3*(1-'Прайс-лист'!$E$3)</f>
        <v>242.4</v>
      </c>
      <c r="G45" s="179">
        <v>0</v>
      </c>
      <c r="H45" s="178">
        <f t="shared" si="1"/>
        <v>0</v>
      </c>
    </row>
    <row r="46" spans="2:14" ht="15.75" customHeight="1" outlineLevel="1">
      <c r="B46" s="248">
        <v>287301</v>
      </c>
      <c r="C46" s="353" t="s">
        <v>280</v>
      </c>
      <c r="D46" s="353"/>
      <c r="E46" s="178">
        <v>303</v>
      </c>
      <c r="F46" s="177">
        <f>E46*'Прайс-лист'!I3*(1-'Прайс-лист'!$E$3)</f>
        <v>242.4</v>
      </c>
      <c r="G46" s="179">
        <v>0</v>
      </c>
      <c r="H46" s="178">
        <f t="shared" si="1"/>
        <v>0</v>
      </c>
    </row>
    <row r="47" spans="2:14" ht="15.75" customHeight="1" outlineLevel="1">
      <c r="B47" s="248">
        <v>2391</v>
      </c>
      <c r="C47" s="353" t="s">
        <v>528</v>
      </c>
      <c r="D47" s="353"/>
      <c r="E47" s="177">
        <v>530</v>
      </c>
      <c r="F47" s="177">
        <f>E47*'Прайс-лист'!I3*(1-'Прайс-лист'!$E$3)</f>
        <v>424</v>
      </c>
      <c r="G47" s="179">
        <v>0</v>
      </c>
      <c r="H47" s="178">
        <f t="shared" si="1"/>
        <v>0</v>
      </c>
    </row>
    <row r="48" spans="2:14" ht="15.75" customHeight="1" outlineLevel="1">
      <c r="B48" s="248">
        <v>2396</v>
      </c>
      <c r="C48" s="353" t="s">
        <v>531</v>
      </c>
      <c r="D48" s="353"/>
      <c r="E48" s="177">
        <v>710</v>
      </c>
      <c r="F48" s="177">
        <f>E48*'Прайс-лист'!I3*(1-'Прайс-лист'!$E$3)</f>
        <v>568</v>
      </c>
      <c r="G48" s="179">
        <v>0</v>
      </c>
      <c r="H48" s="178">
        <f t="shared" si="1"/>
        <v>0</v>
      </c>
    </row>
    <row r="49" spans="2:8" ht="18">
      <c r="B49" s="262"/>
      <c r="C49" s="36"/>
      <c r="D49" s="36"/>
      <c r="E49" s="11"/>
      <c r="F49" s="382" t="s">
        <v>9</v>
      </c>
      <c r="G49" s="350">
        <f>SUM(H25:H48)</f>
        <v>2847.2000000000003</v>
      </c>
      <c r="H49" s="350"/>
    </row>
  </sheetData>
  <mergeCells count="56">
    <mergeCell ref="C46:D46"/>
    <mergeCell ref="C47:D47"/>
    <mergeCell ref="C48:D48"/>
    <mergeCell ref="C41:D41"/>
    <mergeCell ref="C42:D42"/>
    <mergeCell ref="C43:D43"/>
    <mergeCell ref="C44:D44"/>
    <mergeCell ref="C45:D45"/>
    <mergeCell ref="C36:D36"/>
    <mergeCell ref="C37:D37"/>
    <mergeCell ref="C38:D38"/>
    <mergeCell ref="C39:D39"/>
    <mergeCell ref="C40:D40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17:D17"/>
    <mergeCell ref="F17:H17"/>
    <mergeCell ref="F18:H18"/>
    <mergeCell ref="F19:H19"/>
    <mergeCell ref="C7:D7"/>
    <mergeCell ref="C8:D8"/>
    <mergeCell ref="C9:D9"/>
    <mergeCell ref="C10:D10"/>
    <mergeCell ref="C11:D11"/>
    <mergeCell ref="C13:D13"/>
    <mergeCell ref="F13:H13"/>
    <mergeCell ref="G49:H49"/>
    <mergeCell ref="C20:D20"/>
    <mergeCell ref="C21:D21"/>
    <mergeCell ref="C22:D22"/>
    <mergeCell ref="O2:P2"/>
    <mergeCell ref="B2:H2"/>
    <mergeCell ref="B3:H3"/>
    <mergeCell ref="C4:D4"/>
    <mergeCell ref="C5:D5"/>
    <mergeCell ref="C6:D6"/>
    <mergeCell ref="C12:D12"/>
    <mergeCell ref="C14:D14"/>
    <mergeCell ref="C15:D15"/>
    <mergeCell ref="C18:D18"/>
    <mergeCell ref="C19:D19"/>
    <mergeCell ref="C16:D16"/>
  </mergeCells>
  <dataValidations count="5">
    <dataValidation type="list" allowBlank="1" showInputMessage="1" showErrorMessage="1" sqref="D33">
      <formula1>$N$29:$N$32</formula1>
    </dataValidation>
    <dataValidation type="list" allowBlank="1" showInputMessage="1" showErrorMessage="1" sqref="D30">
      <formula1>$K$29:$K$35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/>
  </sheetPr>
  <dimension ref="A2:P48"/>
  <sheetViews>
    <sheetView showGridLines="0" zoomScaleNormal="100" workbookViewId="0">
      <pane ySplit="2" topLeftCell="A27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261" customWidth="1"/>
    <col min="2" max="2" width="12.7109375" style="261" customWidth="1"/>
    <col min="3" max="3" width="80.7109375" style="261" customWidth="1"/>
    <col min="4" max="4" width="25.7109375" style="261" customWidth="1"/>
    <col min="5" max="5" width="11.140625" style="261" hidden="1" customWidth="1"/>
    <col min="6" max="6" width="15.7109375" style="261" customWidth="1"/>
    <col min="7" max="7" width="10.7109375" style="261" customWidth="1"/>
    <col min="8" max="8" width="15.7109375" style="261" customWidth="1"/>
    <col min="9" max="9" width="9.140625" style="261"/>
    <col min="10" max="14" width="15.7109375" style="261" hidden="1" customWidth="1" outlineLevel="1"/>
    <col min="15" max="15" width="9.140625" style="261" collapsed="1"/>
    <col min="16" max="16384" width="9.140625" style="261"/>
  </cols>
  <sheetData>
    <row r="2" spans="2:16" ht="15.75" customHeight="1">
      <c r="B2" s="365" t="s">
        <v>62</v>
      </c>
      <c r="C2" s="365"/>
      <c r="D2" s="365"/>
      <c r="E2" s="365"/>
      <c r="F2" s="365"/>
      <c r="G2" s="365"/>
      <c r="H2" s="365"/>
      <c r="O2" s="343" t="s">
        <v>411</v>
      </c>
      <c r="P2" s="343"/>
    </row>
    <row r="3" spans="2:16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6" ht="15.75" customHeight="1" outlineLevel="1">
      <c r="B4" s="161"/>
      <c r="C4" s="351" t="s">
        <v>16</v>
      </c>
      <c r="D4" s="351"/>
      <c r="E4" s="205"/>
      <c r="F4" s="362">
        <v>370</v>
      </c>
      <c r="G4" s="362"/>
      <c r="H4" s="362"/>
    </row>
    <row r="5" spans="2:16" ht="15.75" customHeight="1" outlineLevel="1">
      <c r="B5" s="161"/>
      <c r="C5" s="351" t="s">
        <v>17</v>
      </c>
      <c r="D5" s="351"/>
      <c r="E5" s="205"/>
      <c r="F5" s="362">
        <v>270</v>
      </c>
      <c r="G5" s="362"/>
      <c r="H5" s="362"/>
    </row>
    <row r="6" spans="2:16" ht="15.75" customHeight="1" outlineLevel="1">
      <c r="B6" s="161"/>
      <c r="C6" s="351" t="s">
        <v>18</v>
      </c>
      <c r="D6" s="351"/>
      <c r="E6" s="205"/>
      <c r="F6" s="362">
        <v>185</v>
      </c>
      <c r="G6" s="362"/>
      <c r="H6" s="362"/>
    </row>
    <row r="7" spans="2:16" ht="15.75" customHeight="1" outlineLevel="1">
      <c r="B7" s="161"/>
      <c r="C7" s="351" t="s">
        <v>19</v>
      </c>
      <c r="D7" s="351"/>
      <c r="E7" s="205"/>
      <c r="F7" s="362">
        <v>93</v>
      </c>
      <c r="G7" s="362"/>
      <c r="H7" s="362"/>
    </row>
    <row r="8" spans="2:16" ht="15.75" customHeight="1" outlineLevel="1">
      <c r="B8" s="161"/>
      <c r="C8" s="351" t="s">
        <v>20</v>
      </c>
      <c r="D8" s="351"/>
      <c r="E8" s="205"/>
      <c r="F8" s="362">
        <v>46</v>
      </c>
      <c r="G8" s="362"/>
      <c r="H8" s="362"/>
    </row>
    <row r="9" spans="2:16" ht="15.75" customHeight="1" outlineLevel="1">
      <c r="B9" s="161"/>
      <c r="C9" s="351" t="s">
        <v>36</v>
      </c>
      <c r="D9" s="351"/>
      <c r="E9" s="205"/>
      <c r="F9" s="362">
        <v>95</v>
      </c>
      <c r="G9" s="362"/>
      <c r="H9" s="362"/>
    </row>
    <row r="10" spans="2:16" ht="15.75" customHeight="1" outlineLevel="1">
      <c r="B10" s="161"/>
      <c r="C10" s="351" t="s">
        <v>21</v>
      </c>
      <c r="D10" s="351"/>
      <c r="E10" s="205"/>
      <c r="F10" s="362">
        <v>600</v>
      </c>
      <c r="G10" s="362"/>
      <c r="H10" s="362"/>
    </row>
    <row r="11" spans="2:16" ht="15.75" customHeight="1" outlineLevel="1">
      <c r="B11" s="161"/>
      <c r="C11" s="351" t="s">
        <v>22</v>
      </c>
      <c r="D11" s="351"/>
      <c r="E11" s="205"/>
      <c r="F11" s="362">
        <v>5</v>
      </c>
      <c r="G11" s="362"/>
      <c r="H11" s="362"/>
    </row>
    <row r="12" spans="2:16" ht="15.75" customHeight="1" outlineLevel="1">
      <c r="B12" s="161"/>
      <c r="C12" s="351" t="s">
        <v>23</v>
      </c>
      <c r="D12" s="351"/>
      <c r="E12" s="205"/>
      <c r="F12" s="362">
        <v>3</v>
      </c>
      <c r="G12" s="362"/>
      <c r="H12" s="362"/>
    </row>
    <row r="13" spans="2:16" ht="15.75" customHeight="1" outlineLevel="1">
      <c r="B13" s="161"/>
      <c r="C13" s="351" t="s">
        <v>172</v>
      </c>
      <c r="D13" s="351"/>
      <c r="E13" s="163"/>
      <c r="F13" s="342">
        <v>20</v>
      </c>
      <c r="G13" s="342"/>
      <c r="H13" s="342"/>
    </row>
    <row r="14" spans="2:16" ht="15.75" customHeight="1" outlineLevel="1">
      <c r="B14" s="161"/>
      <c r="C14" s="351" t="s">
        <v>24</v>
      </c>
      <c r="D14" s="351"/>
      <c r="E14" s="205"/>
      <c r="F14" s="342">
        <v>25</v>
      </c>
      <c r="G14" s="342"/>
      <c r="H14" s="342"/>
    </row>
    <row r="15" spans="2:16" ht="15.75" customHeight="1" outlineLevel="1">
      <c r="B15" s="161"/>
      <c r="C15" s="351" t="s">
        <v>25</v>
      </c>
      <c r="D15" s="351"/>
      <c r="E15" s="205"/>
      <c r="F15" s="342">
        <v>30</v>
      </c>
      <c r="G15" s="342"/>
      <c r="H15" s="342"/>
    </row>
    <row r="16" spans="2:16" ht="15.75" customHeight="1" outlineLevel="1">
      <c r="B16" s="161"/>
      <c r="C16" s="351" t="s">
        <v>26</v>
      </c>
      <c r="D16" s="351"/>
      <c r="E16" s="205"/>
      <c r="F16" s="362">
        <v>80</v>
      </c>
      <c r="G16" s="362"/>
      <c r="H16" s="362"/>
    </row>
    <row r="17" spans="2:14" ht="15.75" customHeight="1" outlineLevel="1">
      <c r="B17" s="161"/>
      <c r="C17" s="351" t="s">
        <v>27</v>
      </c>
      <c r="D17" s="351"/>
      <c r="E17" s="205"/>
      <c r="F17" s="362">
        <v>381</v>
      </c>
      <c r="G17" s="362"/>
      <c r="H17" s="362"/>
    </row>
    <row r="18" spans="2:14" ht="15.75" customHeight="1" outlineLevel="1">
      <c r="B18" s="161"/>
      <c r="C18" s="351" t="s">
        <v>28</v>
      </c>
      <c r="D18" s="351"/>
      <c r="E18" s="205"/>
      <c r="F18" s="362" t="s">
        <v>53</v>
      </c>
      <c r="G18" s="362"/>
      <c r="H18" s="362"/>
    </row>
    <row r="19" spans="2:14" ht="15.75" customHeight="1" outlineLevel="1">
      <c r="B19" s="161"/>
      <c r="C19" s="351" t="s">
        <v>30</v>
      </c>
      <c r="D19" s="351"/>
      <c r="E19" s="205"/>
      <c r="F19" s="362" t="s">
        <v>31</v>
      </c>
      <c r="G19" s="362"/>
      <c r="H19" s="362"/>
    </row>
    <row r="20" spans="2:14" ht="15.75" customHeight="1" outlineLevel="1">
      <c r="B20" s="161"/>
      <c r="C20" s="351" t="s">
        <v>37</v>
      </c>
      <c r="D20" s="351"/>
      <c r="E20" s="205"/>
      <c r="F20" s="362" t="s">
        <v>49</v>
      </c>
      <c r="G20" s="362"/>
      <c r="H20" s="362"/>
    </row>
    <row r="21" spans="2:14" ht="15.75" customHeight="1" outlineLevel="1">
      <c r="B21" s="161"/>
      <c r="C21" s="351" t="s">
        <v>33</v>
      </c>
      <c r="D21" s="351"/>
      <c r="E21" s="205"/>
      <c r="F21" s="362" t="s">
        <v>56</v>
      </c>
      <c r="G21" s="362"/>
      <c r="H21" s="362"/>
    </row>
    <row r="22" spans="2:14" ht="15.75" customHeight="1" outlineLevel="1">
      <c r="B22" s="161"/>
      <c r="C22" s="353" t="s">
        <v>35</v>
      </c>
      <c r="D22" s="353"/>
      <c r="E22" s="205"/>
      <c r="F22" s="361">
        <v>158</v>
      </c>
      <c r="G22" s="361"/>
      <c r="H22" s="361"/>
    </row>
    <row r="23" spans="2:14" ht="15.75" customHeight="1">
      <c r="B23" s="51"/>
      <c r="C23" s="54"/>
      <c r="D23" s="54"/>
      <c r="E23" s="53"/>
      <c r="F23" s="54"/>
      <c r="G23" s="54"/>
      <c r="H23" s="53"/>
    </row>
    <row r="24" spans="2:14" ht="15.75" customHeight="1" outlineLevel="1">
      <c r="B24" s="201" t="s">
        <v>39</v>
      </c>
      <c r="C24" s="202" t="s">
        <v>44</v>
      </c>
      <c r="D24" s="202"/>
      <c r="E24" s="204" t="s">
        <v>1</v>
      </c>
      <c r="F24" s="202" t="s">
        <v>1</v>
      </c>
      <c r="G24" s="202" t="s">
        <v>40</v>
      </c>
      <c r="H24" s="204" t="s">
        <v>41</v>
      </c>
    </row>
    <row r="25" spans="2:14" ht="15.75" customHeight="1" outlineLevel="1">
      <c r="B25" s="255">
        <v>1130</v>
      </c>
      <c r="C25" s="253" t="s">
        <v>13</v>
      </c>
      <c r="D25" s="253"/>
      <c r="E25" s="177">
        <v>2963</v>
      </c>
      <c r="F25" s="177">
        <f>E25*'Прайс-лист'!I3*(1-'Прайс-лист'!$E$3)</f>
        <v>2370.4</v>
      </c>
      <c r="G25" s="255"/>
      <c r="H25" s="177">
        <f>F25</f>
        <v>2370.4</v>
      </c>
    </row>
    <row r="26" spans="2:14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4" ht="237" customHeight="1" outlineLevel="2">
      <c r="B27" s="180"/>
      <c r="C27" s="346" t="s">
        <v>656</v>
      </c>
      <c r="D27" s="346"/>
      <c r="E27" s="346"/>
      <c r="F27" s="346"/>
      <c r="G27" s="346"/>
      <c r="H27" s="346"/>
    </row>
    <row r="28" spans="2:14" ht="14.25" outlineLevel="1">
      <c r="B28" s="152"/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5">
        <v>2473</v>
      </c>
      <c r="C29" s="253" t="s">
        <v>3</v>
      </c>
      <c r="D29" s="182" t="s">
        <v>277</v>
      </c>
      <c r="E29" s="177">
        <v>170</v>
      </c>
      <c r="F29" s="177">
        <f>E29*'Прайс-лист'!I3*(1-'Прайс-лист'!$E$3)</f>
        <v>136</v>
      </c>
      <c r="G29" s="179">
        <v>0</v>
      </c>
      <c r="H29" s="177">
        <f>F29*G29</f>
        <v>0</v>
      </c>
      <c r="J29" s="107" t="s">
        <v>277</v>
      </c>
      <c r="K29" s="107" t="s">
        <v>277</v>
      </c>
      <c r="L29" s="107" t="s">
        <v>277</v>
      </c>
      <c r="M29" s="107" t="s">
        <v>277</v>
      </c>
      <c r="N29" s="107" t="s">
        <v>277</v>
      </c>
    </row>
    <row r="30" spans="2:14" ht="15" outlineLevel="1">
      <c r="B30" s="212"/>
      <c r="C30" s="247" t="s">
        <v>454</v>
      </c>
      <c r="D30" s="182" t="s">
        <v>277</v>
      </c>
      <c r="E30" s="177">
        <v>23</v>
      </c>
      <c r="F30" s="177">
        <f>E30*'Прайс-лист'!I3*(1-'Прайс-лист'!$E$3)</f>
        <v>18.400000000000002</v>
      </c>
      <c r="G30" s="179">
        <v>0</v>
      </c>
      <c r="H30" s="177">
        <f>F30*G30</f>
        <v>0</v>
      </c>
      <c r="J30" s="109" t="s">
        <v>331</v>
      </c>
      <c r="K30" s="111" t="s">
        <v>453</v>
      </c>
      <c r="L30" s="109" t="s">
        <v>331</v>
      </c>
      <c r="M30" s="109" t="s">
        <v>444</v>
      </c>
      <c r="N30" s="111" t="s">
        <v>445</v>
      </c>
    </row>
    <row r="31" spans="2:14" ht="15" outlineLevel="1">
      <c r="B31" s="255">
        <v>2121</v>
      </c>
      <c r="C31" s="247" t="s">
        <v>458</v>
      </c>
      <c r="D31" s="195" t="s">
        <v>277</v>
      </c>
      <c r="E31" s="177">
        <v>156</v>
      </c>
      <c r="F31" s="177">
        <f>E31*'Прайс-лист'!I3*(1-'Прайс-лист'!$E$3)</f>
        <v>124.80000000000001</v>
      </c>
      <c r="G31" s="179">
        <v>0</v>
      </c>
      <c r="H31" s="177">
        <f>F31*G31</f>
        <v>0</v>
      </c>
      <c r="J31" s="109" t="s">
        <v>368</v>
      </c>
      <c r="K31" s="107" t="s">
        <v>450</v>
      </c>
      <c r="L31" s="107" t="s">
        <v>333</v>
      </c>
      <c r="M31" s="109" t="s">
        <v>443</v>
      </c>
      <c r="N31" s="109" t="s">
        <v>446</v>
      </c>
    </row>
    <row r="32" spans="2:14" ht="15" outlineLevel="1">
      <c r="B32" s="255"/>
      <c r="C32" s="247" t="s">
        <v>465</v>
      </c>
      <c r="D32" s="195" t="s">
        <v>277</v>
      </c>
      <c r="E32" s="177">
        <v>1505</v>
      </c>
      <c r="F32" s="177">
        <f>E32*'Прайс-лист'!I3*(1-'Прайс-лист'!$E$3)</f>
        <v>1204</v>
      </c>
      <c r="G32" s="179">
        <v>0</v>
      </c>
      <c r="H32" s="177">
        <f>F32*G32</f>
        <v>0</v>
      </c>
      <c r="J32" s="109" t="s">
        <v>367</v>
      </c>
      <c r="K32" s="114" t="s">
        <v>451</v>
      </c>
      <c r="M32" s="111" t="s">
        <v>526</v>
      </c>
      <c r="N32" s="109" t="s">
        <v>447</v>
      </c>
    </row>
    <row r="33" spans="1:14" ht="15" outlineLevel="1">
      <c r="B33" s="255"/>
      <c r="C33" s="247" t="s">
        <v>464</v>
      </c>
      <c r="D33" s="195" t="s">
        <v>277</v>
      </c>
      <c r="E33" s="177">
        <v>2209</v>
      </c>
      <c r="F33" s="177">
        <f>E33*'Прайс-лист'!I3*(1-'Прайс-лист'!$E$3)</f>
        <v>1767.2</v>
      </c>
      <c r="G33" s="179">
        <v>0</v>
      </c>
      <c r="H33" s="177">
        <f>F33*G33</f>
        <v>0</v>
      </c>
      <c r="J33" s="111" t="s">
        <v>332</v>
      </c>
      <c r="K33" s="108" t="s">
        <v>456</v>
      </c>
      <c r="L33" s="114"/>
      <c r="M33" s="114"/>
      <c r="N33" s="114"/>
    </row>
    <row r="34" spans="1:14" ht="15" outlineLevel="1">
      <c r="B34" s="152"/>
      <c r="C34" s="193" t="s">
        <v>4</v>
      </c>
      <c r="D34" s="193"/>
      <c r="E34" s="193"/>
      <c r="F34" s="193"/>
      <c r="G34" s="193"/>
      <c r="H34" s="193"/>
      <c r="J34" s="111" t="s">
        <v>333</v>
      </c>
      <c r="K34" s="133" t="s">
        <v>346</v>
      </c>
      <c r="L34" s="114"/>
      <c r="M34" s="114"/>
      <c r="N34" s="114"/>
    </row>
    <row r="35" spans="1:14" ht="15" outlineLevel="1">
      <c r="A35" s="156"/>
      <c r="B35" s="248">
        <v>4144</v>
      </c>
      <c r="C35" s="349" t="s">
        <v>409</v>
      </c>
      <c r="D35" s="349"/>
      <c r="E35" s="178">
        <v>23</v>
      </c>
      <c r="F35" s="177">
        <f>E35*'Прайс-лист'!I3*(1-'Прайс-лист'!$E$3)</f>
        <v>18.400000000000002</v>
      </c>
      <c r="G35" s="179">
        <v>0</v>
      </c>
      <c r="H35" s="178">
        <f>F35*G35</f>
        <v>0</v>
      </c>
      <c r="J35" s="111"/>
      <c r="K35" s="133" t="s">
        <v>455</v>
      </c>
      <c r="L35" s="111"/>
      <c r="M35" s="111"/>
      <c r="N35" s="111"/>
    </row>
    <row r="36" spans="1:14" ht="14.25" outlineLevel="1">
      <c r="A36" s="156"/>
      <c r="B36" s="248">
        <v>2414</v>
      </c>
      <c r="C36" s="353" t="s">
        <v>312</v>
      </c>
      <c r="D36" s="353"/>
      <c r="E36" s="177">
        <v>231</v>
      </c>
      <c r="F36" s="177">
        <f>E36*'Прайс-лист'!I3*(1-'Прайс-лист'!$E$3)</f>
        <v>184.8</v>
      </c>
      <c r="G36" s="179">
        <v>0</v>
      </c>
      <c r="H36" s="177">
        <f t="shared" ref="H36:H47" si="0">F36*G36</f>
        <v>0</v>
      </c>
    </row>
    <row r="37" spans="1:14" ht="14.25" outlineLevel="1">
      <c r="A37" s="156"/>
      <c r="B37" s="248">
        <v>2336</v>
      </c>
      <c r="C37" s="353" t="s">
        <v>63</v>
      </c>
      <c r="D37" s="353"/>
      <c r="E37" s="177">
        <v>65</v>
      </c>
      <c r="F37" s="177">
        <f>E37*'Прайс-лист'!I3*(1-'Прайс-лист'!$E$3)</f>
        <v>52</v>
      </c>
      <c r="G37" s="179">
        <v>0</v>
      </c>
      <c r="H37" s="177">
        <f t="shared" si="0"/>
        <v>0</v>
      </c>
    </row>
    <row r="38" spans="1:14" ht="14.25" outlineLevel="1">
      <c r="A38" s="156"/>
      <c r="B38" s="248">
        <v>2344</v>
      </c>
      <c r="C38" s="353" t="s">
        <v>5</v>
      </c>
      <c r="D38" s="353"/>
      <c r="E38" s="177">
        <v>66</v>
      </c>
      <c r="F38" s="177">
        <f>E38*'Прайс-лист'!I3*(1-'Прайс-лист'!$E$3)</f>
        <v>52.800000000000004</v>
      </c>
      <c r="G38" s="179">
        <v>0</v>
      </c>
      <c r="H38" s="177">
        <f t="shared" si="0"/>
        <v>0</v>
      </c>
    </row>
    <row r="39" spans="1:14" ht="14.25" outlineLevel="1">
      <c r="A39" s="156"/>
      <c r="B39" s="248">
        <v>2345</v>
      </c>
      <c r="C39" s="353" t="s">
        <v>12</v>
      </c>
      <c r="D39" s="353"/>
      <c r="E39" s="177">
        <v>66</v>
      </c>
      <c r="F39" s="177">
        <f>E39*'Прайс-лист'!I3*(1-'Прайс-лист'!$E$3)</f>
        <v>52.800000000000004</v>
      </c>
      <c r="G39" s="179">
        <v>0</v>
      </c>
      <c r="H39" s="177">
        <f t="shared" si="0"/>
        <v>0</v>
      </c>
    </row>
    <row r="40" spans="1:14" ht="14.25" outlineLevel="1">
      <c r="A40" s="156"/>
      <c r="B40" s="248">
        <v>2508</v>
      </c>
      <c r="C40" s="353" t="s">
        <v>536</v>
      </c>
      <c r="D40" s="353"/>
      <c r="E40" s="177">
        <v>626</v>
      </c>
      <c r="F40" s="177">
        <f>E40*'Прайс-лист'!I3*(1-'Прайс-лист'!$E$3)</f>
        <v>500.8</v>
      </c>
      <c r="G40" s="179">
        <v>0</v>
      </c>
      <c r="H40" s="177">
        <f>F40*G40</f>
        <v>0</v>
      </c>
    </row>
    <row r="41" spans="1:14" ht="14.25" outlineLevel="1">
      <c r="A41" s="156"/>
      <c r="B41" s="248">
        <v>2421</v>
      </c>
      <c r="C41" s="353" t="s">
        <v>47</v>
      </c>
      <c r="D41" s="353"/>
      <c r="E41" s="177">
        <v>468</v>
      </c>
      <c r="F41" s="177">
        <f>E41*'Прайс-лист'!I3*(1-'Прайс-лист'!$E$3)</f>
        <v>374.40000000000003</v>
      </c>
      <c r="G41" s="179">
        <v>0</v>
      </c>
      <c r="H41" s="177">
        <f>F41*G41</f>
        <v>0</v>
      </c>
    </row>
    <row r="42" spans="1:14" ht="14.25" outlineLevel="1">
      <c r="A42" s="156"/>
      <c r="B42" s="248">
        <v>2909</v>
      </c>
      <c r="C42" s="353" t="s">
        <v>6</v>
      </c>
      <c r="D42" s="353"/>
      <c r="E42" s="177">
        <v>124</v>
      </c>
      <c r="F42" s="177">
        <f>E42*'Прайс-лист'!I3*(1-'Прайс-лист'!$E$3)</f>
        <v>99.2</v>
      </c>
      <c r="G42" s="179">
        <v>0</v>
      </c>
      <c r="H42" s="177">
        <f t="shared" si="0"/>
        <v>0</v>
      </c>
    </row>
    <row r="43" spans="1:14" ht="14.25" outlineLevel="1">
      <c r="A43" s="156"/>
      <c r="B43" s="248">
        <v>2910</v>
      </c>
      <c r="C43" s="353" t="s">
        <v>7</v>
      </c>
      <c r="D43" s="353"/>
      <c r="E43" s="177">
        <v>154</v>
      </c>
      <c r="F43" s="177">
        <f>E43*'Прайс-лист'!I3*(1-'Прайс-лист'!$E$3)</f>
        <v>123.2</v>
      </c>
      <c r="G43" s="179">
        <v>0</v>
      </c>
      <c r="H43" s="177">
        <f t="shared" si="0"/>
        <v>0</v>
      </c>
    </row>
    <row r="44" spans="1:14" ht="14.25" outlineLevel="1">
      <c r="A44" s="156"/>
      <c r="B44" s="248">
        <v>2869</v>
      </c>
      <c r="C44" s="353" t="s">
        <v>8</v>
      </c>
      <c r="D44" s="353"/>
      <c r="E44" s="177">
        <v>235</v>
      </c>
      <c r="F44" s="177">
        <f>E44*'Прайс-лист'!I3*(1-'Прайс-лист'!$E$3)</f>
        <v>188</v>
      </c>
      <c r="G44" s="179">
        <v>0</v>
      </c>
      <c r="H44" s="177">
        <f t="shared" si="0"/>
        <v>0</v>
      </c>
    </row>
    <row r="45" spans="1:14" ht="14.25" outlineLevel="1">
      <c r="A45" s="156"/>
      <c r="B45" s="248">
        <v>286901</v>
      </c>
      <c r="C45" s="353" t="s">
        <v>280</v>
      </c>
      <c r="D45" s="353"/>
      <c r="E45" s="177">
        <v>235</v>
      </c>
      <c r="F45" s="177">
        <f>E45*'Прайс-лист'!I3*(1-'Прайс-лист'!$E$3)</f>
        <v>188</v>
      </c>
      <c r="G45" s="179">
        <v>0</v>
      </c>
      <c r="H45" s="177">
        <f t="shared" si="0"/>
        <v>0</v>
      </c>
    </row>
    <row r="46" spans="1:14" ht="14.25" outlineLevel="1">
      <c r="A46" s="156"/>
      <c r="B46" s="248">
        <v>2391</v>
      </c>
      <c r="C46" s="353" t="s">
        <v>528</v>
      </c>
      <c r="D46" s="353"/>
      <c r="E46" s="177">
        <v>530</v>
      </c>
      <c r="F46" s="177">
        <f>E46*'Прайс-лист'!I3*(1-'Прайс-лист'!$E$3)</f>
        <v>424</v>
      </c>
      <c r="G46" s="179">
        <v>0</v>
      </c>
      <c r="H46" s="177">
        <f t="shared" si="0"/>
        <v>0</v>
      </c>
    </row>
    <row r="47" spans="1:14" ht="14.25" outlineLevel="1">
      <c r="A47" s="156"/>
      <c r="B47" s="248">
        <v>2396</v>
      </c>
      <c r="C47" s="353" t="s">
        <v>531</v>
      </c>
      <c r="D47" s="353"/>
      <c r="E47" s="177">
        <v>710</v>
      </c>
      <c r="F47" s="177">
        <f>E47*'Прайс-лист'!I3*(1-'Прайс-лист'!$E$3)</f>
        <v>568</v>
      </c>
      <c r="G47" s="179">
        <v>0</v>
      </c>
      <c r="H47" s="177">
        <f t="shared" si="0"/>
        <v>0</v>
      </c>
    </row>
    <row r="48" spans="1:14" s="383" customFormat="1" ht="18">
      <c r="C48" s="384"/>
      <c r="D48" s="384"/>
      <c r="E48" s="384"/>
      <c r="F48" s="380" t="s">
        <v>9</v>
      </c>
      <c r="G48" s="350">
        <f>SUM(H25:H47)</f>
        <v>2370.4</v>
      </c>
      <c r="H48" s="350"/>
    </row>
  </sheetData>
  <mergeCells count="56">
    <mergeCell ref="C45:D45"/>
    <mergeCell ref="C46:D46"/>
    <mergeCell ref="C47:D47"/>
    <mergeCell ref="C40:D40"/>
    <mergeCell ref="C41:D41"/>
    <mergeCell ref="C42:D42"/>
    <mergeCell ref="C43:D43"/>
    <mergeCell ref="C44:D44"/>
    <mergeCell ref="C35:D35"/>
    <mergeCell ref="C36:D36"/>
    <mergeCell ref="C37:D37"/>
    <mergeCell ref="C38:D38"/>
    <mergeCell ref="C39:D39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8:H18"/>
    <mergeCell ref="F19:H19"/>
    <mergeCell ref="C21:D21"/>
    <mergeCell ref="C15:D15"/>
    <mergeCell ref="C16:D16"/>
    <mergeCell ref="C13:D13"/>
    <mergeCell ref="F13:H13"/>
    <mergeCell ref="C22:D22"/>
    <mergeCell ref="C20:D20"/>
    <mergeCell ref="C18:D18"/>
    <mergeCell ref="C19:D19"/>
    <mergeCell ref="F20:H20"/>
    <mergeCell ref="F21:H21"/>
    <mergeCell ref="F22:H22"/>
    <mergeCell ref="G48:H48"/>
    <mergeCell ref="O2:P2"/>
    <mergeCell ref="C7:D7"/>
    <mergeCell ref="C8:D8"/>
    <mergeCell ref="C9:D9"/>
    <mergeCell ref="C10:D10"/>
    <mergeCell ref="C17:D17"/>
    <mergeCell ref="B2:H2"/>
    <mergeCell ref="B3:H3"/>
    <mergeCell ref="C4:D4"/>
    <mergeCell ref="C5:D5"/>
    <mergeCell ref="C6:D6"/>
    <mergeCell ref="F17:H17"/>
    <mergeCell ref="C11:D11"/>
    <mergeCell ref="C12:D12"/>
    <mergeCell ref="C14:D14"/>
  </mergeCells>
  <dataValidations count="5">
    <dataValidation type="list" allowBlank="1" showInputMessage="1" showErrorMessage="1" sqref="D30">
      <formula1>$K$29:$K$35</formula1>
    </dataValidation>
    <dataValidation type="list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</dataValidations>
  <hyperlinks>
    <hyperlink ref="O2:P2" location="'Прайс-лист'!A1" display="на главную"/>
  </hyperlinks>
  <pageMargins left="0.23622047244094491" right="0.23622047244094491" top="0.15748031496062992" bottom="0.19685039370078741" header="0.15748031496062992" footer="0.15748031496062992"/>
  <pageSetup paperSize="9" scale="6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2" sqref="O42"/>
    </sheetView>
  </sheetViews>
  <sheetFormatPr defaultRowHeight="15.75" customHeight="1" outlineLevelRow="2" outlineLevelCol="1"/>
  <cols>
    <col min="1" max="1" width="3.7109375" style="261" customWidth="1"/>
    <col min="2" max="2" width="12.7109375" style="264" customWidth="1"/>
    <col min="3" max="3" width="80.7109375" style="261" customWidth="1"/>
    <col min="4" max="4" width="25.7109375" style="261" customWidth="1"/>
    <col min="5" max="5" width="10.7109375" style="272" hidden="1" customWidth="1"/>
    <col min="6" max="6" width="15.7109375" style="317" customWidth="1"/>
    <col min="7" max="7" width="10.7109375" style="152" customWidth="1"/>
    <col min="8" max="8" width="15.7109375" style="317" customWidth="1"/>
    <col min="9" max="9" width="9.140625" style="261"/>
    <col min="10" max="12" width="15.7109375" style="261" hidden="1" customWidth="1" outlineLevel="1"/>
    <col min="13" max="13" width="9.140625" style="261" collapsed="1"/>
    <col min="14" max="16384" width="9.140625" style="261"/>
  </cols>
  <sheetData>
    <row r="2" spans="2:14" ht="15.75" customHeight="1">
      <c r="B2" s="345" t="s">
        <v>61</v>
      </c>
      <c r="C2" s="345"/>
      <c r="D2" s="345"/>
      <c r="E2" s="345"/>
      <c r="F2" s="345"/>
      <c r="G2" s="345"/>
      <c r="H2" s="345"/>
      <c r="M2" s="343" t="s">
        <v>411</v>
      </c>
      <c r="N2" s="343"/>
    </row>
    <row r="3" spans="2:14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4" ht="15.75" customHeight="1" outlineLevel="1">
      <c r="B4" s="161"/>
      <c r="C4" s="351" t="s">
        <v>16</v>
      </c>
      <c r="D4" s="351"/>
      <c r="E4" s="162"/>
      <c r="F4" s="363">
        <v>330</v>
      </c>
      <c r="G4" s="363"/>
      <c r="H4" s="363"/>
    </row>
    <row r="5" spans="2:14" ht="15.75" customHeight="1" outlineLevel="1">
      <c r="B5" s="161"/>
      <c r="C5" s="351" t="s">
        <v>17</v>
      </c>
      <c r="D5" s="351"/>
      <c r="E5" s="162"/>
      <c r="F5" s="363">
        <v>218</v>
      </c>
      <c r="G5" s="363"/>
      <c r="H5" s="363"/>
    </row>
    <row r="6" spans="2:14" ht="15.75" customHeight="1" outlineLevel="1">
      <c r="B6" s="161"/>
      <c r="C6" s="351" t="s">
        <v>18</v>
      </c>
      <c r="D6" s="351"/>
      <c r="E6" s="162"/>
      <c r="F6" s="363">
        <v>169</v>
      </c>
      <c r="G6" s="363"/>
      <c r="H6" s="363"/>
    </row>
    <row r="7" spans="2:14" ht="15.75" customHeight="1" outlineLevel="1">
      <c r="B7" s="161"/>
      <c r="C7" s="351" t="s">
        <v>19</v>
      </c>
      <c r="D7" s="351"/>
      <c r="E7" s="162"/>
      <c r="F7" s="363">
        <v>78</v>
      </c>
      <c r="G7" s="363"/>
      <c r="H7" s="363"/>
    </row>
    <row r="8" spans="2:14" ht="15.75" customHeight="1" outlineLevel="1">
      <c r="B8" s="161"/>
      <c r="C8" s="351" t="s">
        <v>20</v>
      </c>
      <c r="D8" s="351"/>
      <c r="E8" s="162"/>
      <c r="F8" s="363">
        <v>43</v>
      </c>
      <c r="G8" s="363"/>
      <c r="H8" s="363"/>
    </row>
    <row r="9" spans="2:14" ht="15.75" customHeight="1" outlineLevel="1">
      <c r="B9" s="161"/>
      <c r="C9" s="351" t="s">
        <v>36</v>
      </c>
      <c r="D9" s="351"/>
      <c r="E9" s="162"/>
      <c r="F9" s="363">
        <v>63</v>
      </c>
      <c r="G9" s="363"/>
      <c r="H9" s="363"/>
    </row>
    <row r="10" spans="2:14" ht="15.75" customHeight="1" outlineLevel="1">
      <c r="B10" s="161"/>
      <c r="C10" s="351" t="s">
        <v>21</v>
      </c>
      <c r="D10" s="351"/>
      <c r="E10" s="162"/>
      <c r="F10" s="363">
        <v>580</v>
      </c>
      <c r="G10" s="363"/>
      <c r="H10" s="363"/>
    </row>
    <row r="11" spans="2:14" ht="15.75" customHeight="1" outlineLevel="1">
      <c r="B11" s="161"/>
      <c r="C11" s="351" t="s">
        <v>22</v>
      </c>
      <c r="D11" s="351"/>
      <c r="E11" s="162"/>
      <c r="F11" s="363">
        <v>4</v>
      </c>
      <c r="G11" s="363"/>
      <c r="H11" s="363"/>
    </row>
    <row r="12" spans="2:14" ht="15.75" customHeight="1" outlineLevel="1">
      <c r="B12" s="161"/>
      <c r="C12" s="351" t="s">
        <v>23</v>
      </c>
      <c r="D12" s="351"/>
      <c r="E12" s="162"/>
      <c r="F12" s="363">
        <v>3</v>
      </c>
      <c r="G12" s="363"/>
      <c r="H12" s="363"/>
    </row>
    <row r="13" spans="2:14" ht="15.75" customHeight="1" outlineLevel="1">
      <c r="B13" s="161"/>
      <c r="C13" s="351" t="s">
        <v>172</v>
      </c>
      <c r="D13" s="351"/>
      <c r="E13" s="163"/>
      <c r="F13" s="342">
        <v>15</v>
      </c>
      <c r="G13" s="342"/>
      <c r="H13" s="342"/>
    </row>
    <row r="14" spans="2:14" ht="15.75" customHeight="1" outlineLevel="1">
      <c r="B14" s="161"/>
      <c r="C14" s="351" t="s">
        <v>24</v>
      </c>
      <c r="D14" s="351"/>
      <c r="E14" s="162"/>
      <c r="F14" s="342">
        <v>20</v>
      </c>
      <c r="G14" s="342"/>
      <c r="H14" s="342"/>
    </row>
    <row r="15" spans="2:14" ht="15.75" customHeight="1" outlineLevel="1">
      <c r="B15" s="161"/>
      <c r="C15" s="351" t="s">
        <v>25</v>
      </c>
      <c r="D15" s="351"/>
      <c r="E15" s="162"/>
      <c r="F15" s="342">
        <v>25</v>
      </c>
      <c r="G15" s="342"/>
      <c r="H15" s="342"/>
    </row>
    <row r="16" spans="2:14" ht="15.75" customHeight="1" outlineLevel="1">
      <c r="B16" s="161"/>
      <c r="C16" s="351" t="s">
        <v>26</v>
      </c>
      <c r="D16" s="351"/>
      <c r="E16" s="162"/>
      <c r="F16" s="363">
        <v>60</v>
      </c>
      <c r="G16" s="363"/>
      <c r="H16" s="363"/>
    </row>
    <row r="17" spans="2:12" ht="15.75" customHeight="1" outlineLevel="1">
      <c r="B17" s="161"/>
      <c r="C17" s="351" t="s">
        <v>27</v>
      </c>
      <c r="D17" s="351"/>
      <c r="E17" s="162"/>
      <c r="F17" s="363">
        <v>381</v>
      </c>
      <c r="G17" s="363"/>
      <c r="H17" s="363"/>
    </row>
    <row r="18" spans="2:12" ht="15.75" customHeight="1" outlineLevel="1">
      <c r="B18" s="161"/>
      <c r="C18" s="351" t="s">
        <v>28</v>
      </c>
      <c r="D18" s="351"/>
      <c r="E18" s="162"/>
      <c r="F18" s="363" t="s">
        <v>48</v>
      </c>
      <c r="G18" s="363"/>
      <c r="H18" s="363"/>
    </row>
    <row r="19" spans="2:12" ht="15.75" customHeight="1" outlineLevel="1">
      <c r="B19" s="161"/>
      <c r="C19" s="351" t="s">
        <v>30</v>
      </c>
      <c r="D19" s="351"/>
      <c r="E19" s="162"/>
      <c r="F19" s="363" t="s">
        <v>31</v>
      </c>
      <c r="G19" s="363"/>
      <c r="H19" s="363"/>
    </row>
    <row r="20" spans="2:12" ht="15.75" customHeight="1" outlineLevel="1">
      <c r="B20" s="161"/>
      <c r="C20" s="351" t="s">
        <v>37</v>
      </c>
      <c r="D20" s="351"/>
      <c r="E20" s="162"/>
      <c r="F20" s="363" t="s">
        <v>49</v>
      </c>
      <c r="G20" s="363"/>
      <c r="H20" s="363"/>
    </row>
    <row r="21" spans="2:12" ht="15.75" customHeight="1" outlineLevel="1">
      <c r="B21" s="161"/>
      <c r="C21" s="351" t="s">
        <v>33</v>
      </c>
      <c r="D21" s="351"/>
      <c r="E21" s="162"/>
      <c r="F21" s="363" t="s">
        <v>55</v>
      </c>
      <c r="G21" s="363"/>
      <c r="H21" s="363"/>
    </row>
    <row r="22" spans="2:12" ht="15.75" customHeight="1" outlineLevel="1">
      <c r="B22" s="161"/>
      <c r="C22" s="353" t="s">
        <v>35</v>
      </c>
      <c r="D22" s="353"/>
      <c r="E22" s="162"/>
      <c r="F22" s="357">
        <v>99</v>
      </c>
      <c r="G22" s="357"/>
      <c r="H22" s="357"/>
    </row>
    <row r="23" spans="2:12" ht="15.75" customHeight="1">
      <c r="B23" s="51"/>
      <c r="C23" s="54"/>
      <c r="D23" s="54"/>
      <c r="E23" s="48"/>
      <c r="F23" s="54"/>
      <c r="G23" s="54"/>
      <c r="H23" s="53"/>
    </row>
    <row r="24" spans="2:12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2" ht="15.75" customHeight="1" outlineLevel="1">
      <c r="B25" s="255">
        <v>1030</v>
      </c>
      <c r="C25" s="253" t="s">
        <v>13</v>
      </c>
      <c r="D25" s="253"/>
      <c r="E25" s="224">
        <v>2219</v>
      </c>
      <c r="F25" s="177">
        <f>E25*'Прайс-лист'!I3*(1-'Прайс-лист'!$E$3)</f>
        <v>1775.2</v>
      </c>
      <c r="G25" s="310"/>
      <c r="H25" s="177">
        <f>F25</f>
        <v>1775.2</v>
      </c>
    </row>
    <row r="26" spans="2:12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2" ht="234" customHeight="1" outlineLevel="2">
      <c r="B27" s="180"/>
      <c r="C27" s="346" t="s">
        <v>657</v>
      </c>
      <c r="D27" s="346"/>
      <c r="E27" s="346"/>
      <c r="F27" s="346"/>
      <c r="G27" s="346"/>
      <c r="H27" s="346"/>
    </row>
    <row r="28" spans="2:12" ht="15.75" customHeight="1" outlineLevel="1">
      <c r="B28" s="152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5">
        <v>2471</v>
      </c>
      <c r="C29" s="253" t="s">
        <v>3</v>
      </c>
      <c r="D29" s="182" t="s">
        <v>277</v>
      </c>
      <c r="E29" s="224">
        <v>79</v>
      </c>
      <c r="F29" s="178">
        <f>E29*'Прайс-лист'!I3*(1-'Прайс-лист'!$E$3)</f>
        <v>63.2</v>
      </c>
      <c r="G29" s="179">
        <v>0</v>
      </c>
      <c r="H29" s="235">
        <f>F29*G29</f>
        <v>0</v>
      </c>
      <c r="J29" s="107" t="s">
        <v>277</v>
      </c>
      <c r="K29" s="107" t="s">
        <v>277</v>
      </c>
      <c r="L29" s="107" t="s">
        <v>277</v>
      </c>
    </row>
    <row r="30" spans="2:12" ht="15.75" customHeight="1" outlineLevel="1">
      <c r="B30" s="212"/>
      <c r="C30" s="247" t="s">
        <v>454</v>
      </c>
      <c r="D30" s="236" t="s">
        <v>277</v>
      </c>
      <c r="E30" s="224">
        <v>23</v>
      </c>
      <c r="F30" s="178">
        <f>E30*'Прайс-лист'!I3*(1-'Прайс-лист'!$E$3)</f>
        <v>18.400000000000002</v>
      </c>
      <c r="G30" s="179">
        <v>0</v>
      </c>
      <c r="H30" s="235">
        <f>F30*G30</f>
        <v>0</v>
      </c>
      <c r="J30" s="109" t="s">
        <v>457</v>
      </c>
      <c r="K30" s="111" t="s">
        <v>453</v>
      </c>
      <c r="L30" s="111" t="s">
        <v>526</v>
      </c>
    </row>
    <row r="31" spans="2:12" ht="15.75" customHeight="1" outlineLevel="1">
      <c r="B31" s="255"/>
      <c r="C31" s="247" t="s">
        <v>466</v>
      </c>
      <c r="D31" s="195" t="s">
        <v>277</v>
      </c>
      <c r="E31" s="224">
        <v>1190</v>
      </c>
      <c r="F31" s="177">
        <f>E31*'Прайс-лист'!I3*(1-'Прайс-лист'!$E$3)</f>
        <v>952</v>
      </c>
      <c r="G31" s="179">
        <v>0</v>
      </c>
      <c r="H31" s="235">
        <f>F31*G31</f>
        <v>0</v>
      </c>
      <c r="J31" s="109" t="s">
        <v>459</v>
      </c>
      <c r="K31" s="107" t="s">
        <v>450</v>
      </c>
      <c r="L31" s="109" t="s">
        <v>443</v>
      </c>
    </row>
    <row r="32" spans="2:12" ht="15.75" customHeight="1" outlineLevel="1">
      <c r="B32" s="152"/>
      <c r="C32" s="193" t="s">
        <v>4</v>
      </c>
      <c r="D32" s="193"/>
      <c r="E32" s="193"/>
      <c r="F32" s="10"/>
      <c r="G32" s="10"/>
      <c r="H32" s="10"/>
      <c r="J32" s="109" t="s">
        <v>367</v>
      </c>
      <c r="K32" s="114" t="s">
        <v>451</v>
      </c>
      <c r="L32" s="108"/>
    </row>
    <row r="33" spans="1:12" ht="15.75" customHeight="1" outlineLevel="1">
      <c r="A33" s="156"/>
      <c r="B33" s="248">
        <v>4144</v>
      </c>
      <c r="C33" s="349" t="s">
        <v>409</v>
      </c>
      <c r="D33" s="349"/>
      <c r="E33" s="224">
        <v>23</v>
      </c>
      <c r="F33" s="177">
        <f>E33*'Прайс-лист'!I3*(1-'Прайс-лист'!$E$3)</f>
        <v>18.400000000000002</v>
      </c>
      <c r="G33" s="179">
        <v>0</v>
      </c>
      <c r="H33" s="235">
        <f>F33*G33</f>
        <v>0</v>
      </c>
      <c r="J33" s="111" t="s">
        <v>460</v>
      </c>
      <c r="K33" s="108" t="s">
        <v>456</v>
      </c>
      <c r="L33" s="114"/>
    </row>
    <row r="34" spans="1:12" ht="15.75" customHeight="1" outlineLevel="1">
      <c r="A34" s="156"/>
      <c r="B34" s="248">
        <v>2401</v>
      </c>
      <c r="C34" s="366" t="s">
        <v>46</v>
      </c>
      <c r="D34" s="366"/>
      <c r="E34" s="221">
        <v>141</v>
      </c>
      <c r="F34" s="177">
        <f>E34*'Прайс-лист'!I3*(1-'Прайс-лист'!$E$3)</f>
        <v>112.80000000000001</v>
      </c>
      <c r="G34" s="179">
        <v>0</v>
      </c>
      <c r="H34" s="235">
        <f t="shared" ref="H34:H44" si="0">F34*G34</f>
        <v>0</v>
      </c>
      <c r="J34" s="111" t="s">
        <v>333</v>
      </c>
      <c r="K34" s="133"/>
      <c r="L34" s="114"/>
    </row>
    <row r="35" spans="1:12" ht="15.75" customHeight="1" outlineLevel="1">
      <c r="A35" s="156"/>
      <c r="B35" s="248">
        <v>2347</v>
      </c>
      <c r="C35" s="366" t="s">
        <v>11</v>
      </c>
      <c r="D35" s="366"/>
      <c r="E35" s="224">
        <v>86</v>
      </c>
      <c r="F35" s="177">
        <f>E35*'Прайс-лист'!I3*(1-'Прайс-лист'!$E$3)</f>
        <v>68.8</v>
      </c>
      <c r="G35" s="179">
        <v>0</v>
      </c>
      <c r="H35" s="235">
        <f t="shared" si="0"/>
        <v>0</v>
      </c>
      <c r="J35" s="111"/>
      <c r="K35" s="133"/>
      <c r="L35" s="111"/>
    </row>
    <row r="36" spans="1:12" ht="15.75" customHeight="1" outlineLevel="1">
      <c r="A36" s="156"/>
      <c r="B36" s="248">
        <v>2342</v>
      </c>
      <c r="C36" s="366" t="s">
        <v>5</v>
      </c>
      <c r="D36" s="366"/>
      <c r="E36" s="224">
        <v>62</v>
      </c>
      <c r="F36" s="177">
        <f>E36*'Прайс-лист'!I3*(1-'Прайс-лист'!$E$3)</f>
        <v>49.6</v>
      </c>
      <c r="G36" s="179">
        <v>0</v>
      </c>
      <c r="H36" s="235">
        <f t="shared" si="0"/>
        <v>0</v>
      </c>
    </row>
    <row r="37" spans="1:12" ht="15.75" customHeight="1" outlineLevel="1">
      <c r="A37" s="156"/>
      <c r="B37" s="248">
        <v>2343</v>
      </c>
      <c r="C37" s="366" t="s">
        <v>12</v>
      </c>
      <c r="D37" s="366"/>
      <c r="E37" s="224">
        <v>62</v>
      </c>
      <c r="F37" s="177">
        <f>E37*'Прайс-лист'!I3*(1-'Прайс-лист'!$E$3)</f>
        <v>49.6</v>
      </c>
      <c r="G37" s="179">
        <v>0</v>
      </c>
      <c r="H37" s="235">
        <f t="shared" si="0"/>
        <v>0</v>
      </c>
    </row>
    <row r="38" spans="1:12" ht="15.75" customHeight="1" outlineLevel="1">
      <c r="A38" s="156"/>
      <c r="B38" s="248">
        <v>2420</v>
      </c>
      <c r="C38" s="366" t="s">
        <v>47</v>
      </c>
      <c r="D38" s="366"/>
      <c r="E38" s="224">
        <v>420</v>
      </c>
      <c r="F38" s="177">
        <f>E38*'Прайс-лист'!I3*(1-'Прайс-лист'!$E$3)</f>
        <v>336</v>
      </c>
      <c r="G38" s="179">
        <v>0</v>
      </c>
      <c r="H38" s="235">
        <f>F38*G38</f>
        <v>0</v>
      </c>
    </row>
    <row r="39" spans="1:12" ht="15.75" customHeight="1" outlineLevel="1">
      <c r="A39" s="156"/>
      <c r="B39" s="248">
        <v>2907</v>
      </c>
      <c r="C39" s="366" t="s">
        <v>6</v>
      </c>
      <c r="D39" s="366"/>
      <c r="E39" s="224">
        <v>108</v>
      </c>
      <c r="F39" s="177">
        <f>E39*'Прайс-лист'!I3*(1-'Прайс-лист'!$E$3)</f>
        <v>86.4</v>
      </c>
      <c r="G39" s="179">
        <v>0</v>
      </c>
      <c r="H39" s="235">
        <f t="shared" si="0"/>
        <v>0</v>
      </c>
    </row>
    <row r="40" spans="1:12" ht="15.75" customHeight="1" outlineLevel="1">
      <c r="A40" s="156"/>
      <c r="B40" s="248">
        <v>2908</v>
      </c>
      <c r="C40" s="366" t="s">
        <v>7</v>
      </c>
      <c r="D40" s="366"/>
      <c r="E40" s="224">
        <v>130</v>
      </c>
      <c r="F40" s="177">
        <f>E40*'Прайс-лист'!I3*(1-'Прайс-лист'!$E$3)</f>
        <v>104</v>
      </c>
      <c r="G40" s="179">
        <v>0</v>
      </c>
      <c r="H40" s="235">
        <f t="shared" si="0"/>
        <v>0</v>
      </c>
    </row>
    <row r="41" spans="1:12" ht="15.75" customHeight="1" outlineLevel="1">
      <c r="A41" s="156"/>
      <c r="B41" s="248">
        <v>2805</v>
      </c>
      <c r="C41" s="366" t="s">
        <v>8</v>
      </c>
      <c r="D41" s="366"/>
      <c r="E41" s="224">
        <v>177</v>
      </c>
      <c r="F41" s="177">
        <f>E41*'Прайс-лист'!I3*(1-'Прайс-лист'!$E$3)</f>
        <v>141.6</v>
      </c>
      <c r="G41" s="179">
        <v>0</v>
      </c>
      <c r="H41" s="235">
        <f t="shared" si="0"/>
        <v>0</v>
      </c>
    </row>
    <row r="42" spans="1:12" ht="15.75" customHeight="1" outlineLevel="1">
      <c r="A42" s="156"/>
      <c r="B42" s="248">
        <v>280501</v>
      </c>
      <c r="C42" s="353" t="s">
        <v>280</v>
      </c>
      <c r="D42" s="353"/>
      <c r="E42" s="224">
        <v>177</v>
      </c>
      <c r="F42" s="177">
        <f>E42*'Прайс-лист'!I3*(1-'Прайс-лист'!$E$3)</f>
        <v>141.6</v>
      </c>
      <c r="G42" s="179">
        <v>0</v>
      </c>
      <c r="H42" s="235">
        <f t="shared" si="0"/>
        <v>0</v>
      </c>
    </row>
    <row r="43" spans="1:12" ht="15.75" customHeight="1" outlineLevel="1">
      <c r="A43" s="156"/>
      <c r="B43" s="248">
        <v>2390</v>
      </c>
      <c r="C43" s="349" t="s">
        <v>527</v>
      </c>
      <c r="D43" s="349"/>
      <c r="E43" s="224">
        <v>401</v>
      </c>
      <c r="F43" s="177">
        <f>E43*'Прайс-лист'!I3*(1-'Прайс-лист'!$E$3)</f>
        <v>320.8</v>
      </c>
      <c r="G43" s="179">
        <v>0</v>
      </c>
      <c r="H43" s="235">
        <f t="shared" si="0"/>
        <v>0</v>
      </c>
    </row>
    <row r="44" spans="1:12" ht="15.75" customHeight="1" outlineLevel="1">
      <c r="A44" s="156"/>
      <c r="B44" s="248">
        <v>2395</v>
      </c>
      <c r="C44" s="349" t="s">
        <v>530</v>
      </c>
      <c r="D44" s="349"/>
      <c r="E44" s="224">
        <v>564</v>
      </c>
      <c r="F44" s="177">
        <f>E44*'Прайс-лист'!I3*(1-'Прайс-лист'!$E$3)</f>
        <v>451.20000000000005</v>
      </c>
      <c r="G44" s="179">
        <v>0</v>
      </c>
      <c r="H44" s="235">
        <f t="shared" si="0"/>
        <v>0</v>
      </c>
    </row>
    <row r="45" spans="1:12" s="383" customFormat="1" ht="18" outlineLevel="1">
      <c r="B45" s="385"/>
      <c r="C45" s="386"/>
      <c r="D45" s="386"/>
      <c r="E45" s="387"/>
      <c r="F45" s="380" t="s">
        <v>9</v>
      </c>
      <c r="G45" s="350">
        <f>SUM(H25:H44)</f>
        <v>1775.2</v>
      </c>
      <c r="H45" s="350"/>
    </row>
  </sheetData>
  <mergeCells count="55">
    <mergeCell ref="C42:D42"/>
    <mergeCell ref="C43:D43"/>
    <mergeCell ref="C44:D44"/>
    <mergeCell ref="C37:D37"/>
    <mergeCell ref="C38:D38"/>
    <mergeCell ref="C39:D39"/>
    <mergeCell ref="C40:D40"/>
    <mergeCell ref="C41:D41"/>
    <mergeCell ref="C33:D33"/>
    <mergeCell ref="C34:D34"/>
    <mergeCell ref="C35:D35"/>
    <mergeCell ref="C36:D36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M2:N2"/>
    <mergeCell ref="B2:H2"/>
    <mergeCell ref="C14:D14"/>
    <mergeCell ref="C15:D15"/>
    <mergeCell ref="C16:D16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15:H15"/>
    <mergeCell ref="C13:D13"/>
    <mergeCell ref="F13:H13"/>
    <mergeCell ref="G45:H45"/>
    <mergeCell ref="F20:H20"/>
    <mergeCell ref="F21:H21"/>
    <mergeCell ref="F22:H22"/>
    <mergeCell ref="C22:D22"/>
    <mergeCell ref="C17:D17"/>
    <mergeCell ref="C18:D18"/>
    <mergeCell ref="C19:D19"/>
    <mergeCell ref="C20:D20"/>
    <mergeCell ref="C21:D21"/>
    <mergeCell ref="F16:H16"/>
    <mergeCell ref="F17:H17"/>
    <mergeCell ref="F18:H18"/>
    <mergeCell ref="F19:H19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0" sqref="O40"/>
    </sheetView>
  </sheetViews>
  <sheetFormatPr defaultRowHeight="15.75" customHeight="1" outlineLevelRow="2" outlineLevelCol="1"/>
  <cols>
    <col min="1" max="1" width="3.7109375" style="273" customWidth="1"/>
    <col min="2" max="2" width="12.7109375" style="273" customWidth="1"/>
    <col min="3" max="3" width="80.7109375" style="273" customWidth="1"/>
    <col min="4" max="4" width="25.7109375" style="273" customWidth="1"/>
    <col min="5" max="5" width="10.7109375" style="274" hidden="1" customWidth="1"/>
    <col min="6" max="6" width="15.7109375" style="275" customWidth="1"/>
    <col min="7" max="7" width="10.7109375" style="273" customWidth="1"/>
    <col min="8" max="8" width="15.7109375" style="273" customWidth="1"/>
    <col min="9" max="9" width="9.140625" style="273"/>
    <col min="10" max="12" width="15.7109375" style="273" hidden="1" customWidth="1" outlineLevel="1"/>
    <col min="13" max="13" width="9.140625" style="273" collapsed="1"/>
    <col min="14" max="16384" width="9.140625" style="273"/>
  </cols>
  <sheetData>
    <row r="2" spans="2:14" ht="15.75" customHeight="1">
      <c r="B2" s="369" t="s">
        <v>45</v>
      </c>
      <c r="C2" s="369"/>
      <c r="D2" s="369"/>
      <c r="E2" s="369"/>
      <c r="F2" s="369"/>
      <c r="G2" s="369"/>
      <c r="H2" s="369"/>
      <c r="M2" s="343" t="s">
        <v>411</v>
      </c>
      <c r="N2" s="343"/>
    </row>
    <row r="3" spans="2:14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4" ht="15.75" customHeight="1" outlineLevel="1">
      <c r="B4" s="161"/>
      <c r="C4" s="185" t="s">
        <v>16</v>
      </c>
      <c r="D4" s="185"/>
      <c r="E4" s="162"/>
      <c r="F4" s="368">
        <v>300</v>
      </c>
      <c r="G4" s="368"/>
      <c r="H4" s="368"/>
    </row>
    <row r="5" spans="2:14" ht="15.75" customHeight="1" outlineLevel="1">
      <c r="B5" s="161"/>
      <c r="C5" s="185" t="s">
        <v>17</v>
      </c>
      <c r="D5" s="185"/>
      <c r="E5" s="162"/>
      <c r="F5" s="368">
        <v>200</v>
      </c>
      <c r="G5" s="368"/>
      <c r="H5" s="368"/>
    </row>
    <row r="6" spans="2:14" ht="15.75" customHeight="1" outlineLevel="1">
      <c r="B6" s="161"/>
      <c r="C6" s="185" t="s">
        <v>18</v>
      </c>
      <c r="D6" s="185"/>
      <c r="E6" s="162"/>
      <c r="F6" s="368">
        <v>167</v>
      </c>
      <c r="G6" s="368"/>
      <c r="H6" s="368"/>
    </row>
    <row r="7" spans="2:14" ht="15.75" customHeight="1" outlineLevel="1">
      <c r="B7" s="161"/>
      <c r="C7" s="185" t="s">
        <v>19</v>
      </c>
      <c r="D7" s="185"/>
      <c r="E7" s="162"/>
      <c r="F7" s="368">
        <v>78</v>
      </c>
      <c r="G7" s="368"/>
      <c r="H7" s="368"/>
    </row>
    <row r="8" spans="2:14" ht="15.75" customHeight="1" outlineLevel="1">
      <c r="B8" s="161"/>
      <c r="C8" s="185" t="s">
        <v>20</v>
      </c>
      <c r="D8" s="185"/>
      <c r="E8" s="162"/>
      <c r="F8" s="368">
        <v>43</v>
      </c>
      <c r="G8" s="368"/>
      <c r="H8" s="368"/>
    </row>
    <row r="9" spans="2:14" ht="15.75" customHeight="1" outlineLevel="1">
      <c r="B9" s="161"/>
      <c r="C9" s="185" t="s">
        <v>36</v>
      </c>
      <c r="D9" s="185"/>
      <c r="E9" s="162"/>
      <c r="F9" s="368">
        <v>56</v>
      </c>
      <c r="G9" s="368"/>
      <c r="H9" s="368"/>
    </row>
    <row r="10" spans="2:14" ht="15.75" customHeight="1" outlineLevel="1">
      <c r="B10" s="161"/>
      <c r="C10" s="185" t="s">
        <v>21</v>
      </c>
      <c r="D10" s="185"/>
      <c r="E10" s="162"/>
      <c r="F10" s="368">
        <v>520</v>
      </c>
      <c r="G10" s="368"/>
      <c r="H10" s="368"/>
    </row>
    <row r="11" spans="2:14" ht="15.75" customHeight="1" outlineLevel="1">
      <c r="B11" s="161"/>
      <c r="C11" s="185" t="s">
        <v>22</v>
      </c>
      <c r="D11" s="185"/>
      <c r="E11" s="162"/>
      <c r="F11" s="368">
        <v>4</v>
      </c>
      <c r="G11" s="368"/>
      <c r="H11" s="368"/>
    </row>
    <row r="12" spans="2:14" ht="15.75" customHeight="1" outlineLevel="1">
      <c r="B12" s="161"/>
      <c r="C12" s="185" t="s">
        <v>23</v>
      </c>
      <c r="D12" s="185"/>
      <c r="E12" s="162"/>
      <c r="F12" s="368">
        <v>3</v>
      </c>
      <c r="G12" s="368"/>
      <c r="H12" s="368"/>
    </row>
    <row r="13" spans="2:14" ht="15.75" customHeight="1" outlineLevel="1">
      <c r="B13" s="161"/>
      <c r="C13" s="351" t="s">
        <v>172</v>
      </c>
      <c r="D13" s="351"/>
      <c r="E13" s="163"/>
      <c r="F13" s="342">
        <v>9.8000000000000007</v>
      </c>
      <c r="G13" s="342"/>
      <c r="H13" s="342"/>
    </row>
    <row r="14" spans="2:14" ht="15.75" customHeight="1" outlineLevel="1">
      <c r="B14" s="161"/>
      <c r="C14" s="185" t="s">
        <v>24</v>
      </c>
      <c r="D14" s="185"/>
      <c r="E14" s="162"/>
      <c r="F14" s="342">
        <v>15</v>
      </c>
      <c r="G14" s="342"/>
      <c r="H14" s="342"/>
    </row>
    <row r="15" spans="2:14" ht="15.75" customHeight="1" outlineLevel="1">
      <c r="B15" s="161"/>
      <c r="C15" s="185" t="s">
        <v>25</v>
      </c>
      <c r="D15" s="185"/>
      <c r="E15" s="162"/>
      <c r="F15" s="342" t="s">
        <v>635</v>
      </c>
      <c r="G15" s="342"/>
      <c r="H15" s="342"/>
    </row>
    <row r="16" spans="2:14" ht="15.75" customHeight="1" outlineLevel="1">
      <c r="B16" s="161"/>
      <c r="C16" s="185" t="s">
        <v>26</v>
      </c>
      <c r="D16" s="185"/>
      <c r="E16" s="162"/>
      <c r="F16" s="368">
        <v>50</v>
      </c>
      <c r="G16" s="368"/>
      <c r="H16" s="368"/>
    </row>
    <row r="17" spans="2:12" ht="15.75" customHeight="1" outlineLevel="1">
      <c r="B17" s="161"/>
      <c r="C17" s="185" t="s">
        <v>27</v>
      </c>
      <c r="D17" s="185"/>
      <c r="E17" s="162"/>
      <c r="F17" s="368">
        <v>381</v>
      </c>
      <c r="G17" s="368"/>
      <c r="H17" s="368"/>
    </row>
    <row r="18" spans="2:12" ht="15.75" customHeight="1" outlineLevel="1">
      <c r="B18" s="161"/>
      <c r="C18" s="185" t="s">
        <v>28</v>
      </c>
      <c r="D18" s="185"/>
      <c r="E18" s="162"/>
      <c r="F18" s="368" t="s">
        <v>48</v>
      </c>
      <c r="G18" s="368"/>
      <c r="H18" s="368"/>
    </row>
    <row r="19" spans="2:12" ht="15.75" customHeight="1" outlineLevel="1">
      <c r="B19" s="161"/>
      <c r="C19" s="185" t="s">
        <v>30</v>
      </c>
      <c r="D19" s="185"/>
      <c r="E19" s="162"/>
      <c r="F19" s="368" t="s">
        <v>31</v>
      </c>
      <c r="G19" s="368"/>
      <c r="H19" s="368"/>
    </row>
    <row r="20" spans="2:12" ht="15.75" customHeight="1" outlineLevel="1">
      <c r="B20" s="161"/>
      <c r="C20" s="185" t="s">
        <v>37</v>
      </c>
      <c r="D20" s="185"/>
      <c r="E20" s="162"/>
      <c r="F20" s="368" t="s">
        <v>49</v>
      </c>
      <c r="G20" s="368"/>
      <c r="H20" s="368"/>
    </row>
    <row r="21" spans="2:12" ht="15.75" customHeight="1" outlineLevel="1">
      <c r="B21" s="161"/>
      <c r="C21" s="185" t="s">
        <v>33</v>
      </c>
      <c r="D21" s="185"/>
      <c r="E21" s="162"/>
      <c r="F21" s="368" t="s">
        <v>50</v>
      </c>
      <c r="G21" s="368"/>
      <c r="H21" s="368"/>
    </row>
    <row r="22" spans="2:12" ht="15.75" customHeight="1" outlineLevel="1">
      <c r="B22" s="161"/>
      <c r="C22" s="181" t="s">
        <v>35</v>
      </c>
      <c r="D22" s="181"/>
      <c r="E22" s="162"/>
      <c r="F22" s="342">
        <v>91</v>
      </c>
      <c r="G22" s="342"/>
      <c r="H22" s="342"/>
    </row>
    <row r="23" spans="2:12" ht="15.75" customHeight="1">
      <c r="B23" s="51"/>
      <c r="C23" s="52"/>
      <c r="D23" s="52"/>
      <c r="E23" s="48"/>
      <c r="F23" s="121"/>
      <c r="G23" s="52"/>
      <c r="H23" s="53"/>
    </row>
    <row r="24" spans="2:12" ht="15.75" customHeight="1" outlineLevel="1">
      <c r="B24" s="201" t="s">
        <v>39</v>
      </c>
      <c r="C24" s="202" t="s">
        <v>44</v>
      </c>
      <c r="D24" s="238"/>
      <c r="E24" s="203" t="s">
        <v>1</v>
      </c>
      <c r="F24" s="238" t="s">
        <v>1</v>
      </c>
      <c r="G24" s="238" t="s">
        <v>40</v>
      </c>
      <c r="H24" s="204" t="s">
        <v>41</v>
      </c>
    </row>
    <row r="25" spans="2:12" ht="15.75" customHeight="1" outlineLevel="1">
      <c r="B25" s="212">
        <v>1020</v>
      </c>
      <c r="C25" s="185" t="s">
        <v>13</v>
      </c>
      <c r="D25" s="185"/>
      <c r="E25" s="224">
        <v>2060</v>
      </c>
      <c r="F25" s="177">
        <f>E25*'Прайс-лист'!I3*(1-'Прайс-лист'!$E$3)</f>
        <v>1648</v>
      </c>
      <c r="G25" s="212"/>
      <c r="H25" s="178">
        <f>F25</f>
        <v>1648</v>
      </c>
    </row>
    <row r="26" spans="2:12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2" ht="233.25" customHeight="1" outlineLevel="2">
      <c r="B27" s="180"/>
      <c r="C27" s="346" t="s">
        <v>657</v>
      </c>
      <c r="D27" s="346"/>
      <c r="E27" s="346"/>
      <c r="F27" s="346"/>
      <c r="G27" s="346"/>
      <c r="H27" s="346"/>
    </row>
    <row r="28" spans="2:12" ht="15.75" customHeight="1" outlineLevel="1">
      <c r="B28" s="152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12">
        <v>2471</v>
      </c>
      <c r="C29" s="253" t="s">
        <v>3</v>
      </c>
      <c r="D29" s="182" t="s">
        <v>277</v>
      </c>
      <c r="E29" s="224">
        <v>79</v>
      </c>
      <c r="F29" s="177">
        <f>E29*'Прайс-лист'!I3*(1-'Прайс-лист'!$E$3)</f>
        <v>63.2</v>
      </c>
      <c r="G29" s="237">
        <v>0</v>
      </c>
      <c r="H29" s="178">
        <f>F29*G29</f>
        <v>0</v>
      </c>
      <c r="J29" s="107" t="s">
        <v>277</v>
      </c>
      <c r="K29" s="107" t="s">
        <v>277</v>
      </c>
      <c r="L29" s="107" t="s">
        <v>277</v>
      </c>
    </row>
    <row r="30" spans="2:12" ht="15.75" customHeight="1" outlineLevel="1">
      <c r="B30" s="212"/>
      <c r="C30" s="247" t="s">
        <v>454</v>
      </c>
      <c r="D30" s="236" t="s">
        <v>277</v>
      </c>
      <c r="E30" s="224">
        <v>23</v>
      </c>
      <c r="F30" s="177">
        <f>E30*'Прайс-лист'!I3*(1-'Прайс-лист'!$E$3)</f>
        <v>18.400000000000002</v>
      </c>
      <c r="G30" s="237">
        <v>0</v>
      </c>
      <c r="H30" s="178">
        <f>F30*G30</f>
        <v>0</v>
      </c>
      <c r="J30" s="109" t="s">
        <v>457</v>
      </c>
      <c r="K30" s="111" t="s">
        <v>453</v>
      </c>
      <c r="L30" s="111" t="s">
        <v>526</v>
      </c>
    </row>
    <row r="31" spans="2:12" ht="15.75" customHeight="1" outlineLevel="1">
      <c r="B31" s="212"/>
      <c r="C31" s="247" t="s">
        <v>466</v>
      </c>
      <c r="D31" s="195" t="s">
        <v>277</v>
      </c>
      <c r="E31" s="224">
        <v>1042</v>
      </c>
      <c r="F31" s="177">
        <f>E31*'Прайс-лист'!I3*(1-'Прайс-лист'!$E$3)</f>
        <v>833.6</v>
      </c>
      <c r="G31" s="237">
        <v>0</v>
      </c>
      <c r="H31" s="178">
        <f>F31*G31</f>
        <v>0</v>
      </c>
      <c r="J31" s="109" t="s">
        <v>459</v>
      </c>
      <c r="K31" s="107" t="s">
        <v>450</v>
      </c>
      <c r="L31" s="109" t="s">
        <v>443</v>
      </c>
    </row>
    <row r="32" spans="2:12" ht="15.75" customHeight="1" outlineLevel="1">
      <c r="B32" s="152"/>
      <c r="C32" s="193" t="s">
        <v>4</v>
      </c>
      <c r="D32" s="193"/>
      <c r="E32" s="193"/>
      <c r="F32" s="10"/>
      <c r="G32" s="10"/>
      <c r="H32" s="10"/>
      <c r="J32" s="109" t="s">
        <v>367</v>
      </c>
      <c r="K32" s="114" t="s">
        <v>451</v>
      </c>
      <c r="L32" s="108"/>
    </row>
    <row r="33" spans="1:12" ht="15.75" customHeight="1" outlineLevel="1">
      <c r="A33" s="156"/>
      <c r="B33" s="194">
        <v>4144</v>
      </c>
      <c r="C33" s="349" t="s">
        <v>409</v>
      </c>
      <c r="D33" s="349"/>
      <c r="E33" s="224">
        <v>23</v>
      </c>
      <c r="F33" s="177">
        <f>E33*'Прайс-лист'!I3*(1-'Прайс-лист'!$E$3)</f>
        <v>18.400000000000002</v>
      </c>
      <c r="G33" s="237">
        <v>0</v>
      </c>
      <c r="H33" s="178">
        <f>F33*G33</f>
        <v>0</v>
      </c>
      <c r="J33" s="111" t="s">
        <v>460</v>
      </c>
      <c r="K33" s="108" t="s">
        <v>456</v>
      </c>
      <c r="L33" s="114"/>
    </row>
    <row r="34" spans="1:12" ht="15.75" customHeight="1" outlineLevel="1">
      <c r="A34" s="156"/>
      <c r="B34" s="194">
        <v>2401</v>
      </c>
      <c r="C34" s="349" t="s">
        <v>46</v>
      </c>
      <c r="D34" s="349"/>
      <c r="E34" s="221">
        <v>141</v>
      </c>
      <c r="F34" s="177">
        <f>E34*'Прайс-лист'!I3*(1-'Прайс-лист'!$E$3)</f>
        <v>112.80000000000001</v>
      </c>
      <c r="G34" s="237">
        <v>0</v>
      </c>
      <c r="H34" s="178">
        <f t="shared" ref="H34:H44" si="0">F34*G34</f>
        <v>0</v>
      </c>
      <c r="J34" s="111" t="s">
        <v>333</v>
      </c>
      <c r="K34" s="133"/>
      <c r="L34" s="114"/>
    </row>
    <row r="35" spans="1:12" ht="15.75" customHeight="1" outlineLevel="1">
      <c r="A35" s="156"/>
      <c r="B35" s="194">
        <v>2347</v>
      </c>
      <c r="C35" s="349" t="s">
        <v>11</v>
      </c>
      <c r="D35" s="349"/>
      <c r="E35" s="224">
        <v>86</v>
      </c>
      <c r="F35" s="177">
        <f>E35*'Прайс-лист'!I3*(1-'Прайс-лист'!$E$3)</f>
        <v>68.8</v>
      </c>
      <c r="G35" s="237">
        <v>0</v>
      </c>
      <c r="H35" s="178">
        <f t="shared" si="0"/>
        <v>0</v>
      </c>
      <c r="J35" s="111"/>
      <c r="K35" s="111"/>
      <c r="L35" s="111"/>
    </row>
    <row r="36" spans="1:12" ht="15.75" customHeight="1" outlineLevel="1">
      <c r="A36" s="156"/>
      <c r="B36" s="194">
        <v>2342</v>
      </c>
      <c r="C36" s="349" t="s">
        <v>5</v>
      </c>
      <c r="D36" s="349"/>
      <c r="E36" s="224">
        <v>62</v>
      </c>
      <c r="F36" s="177">
        <f>E36*'Прайс-лист'!I3*(1-'Прайс-лист'!$E$3)</f>
        <v>49.6</v>
      </c>
      <c r="G36" s="237">
        <v>0</v>
      </c>
      <c r="H36" s="178">
        <f t="shared" si="0"/>
        <v>0</v>
      </c>
    </row>
    <row r="37" spans="1:12" ht="15.75" customHeight="1" outlineLevel="1">
      <c r="A37" s="156"/>
      <c r="B37" s="194">
        <v>2343</v>
      </c>
      <c r="C37" s="349" t="s">
        <v>12</v>
      </c>
      <c r="D37" s="349"/>
      <c r="E37" s="224">
        <v>62</v>
      </c>
      <c r="F37" s="177">
        <f>E37*'Прайс-лист'!I3*(1-'Прайс-лист'!$E$3)</f>
        <v>49.6</v>
      </c>
      <c r="G37" s="237">
        <v>0</v>
      </c>
      <c r="H37" s="178">
        <f t="shared" si="0"/>
        <v>0</v>
      </c>
    </row>
    <row r="38" spans="1:12" ht="15.75" customHeight="1" outlineLevel="1">
      <c r="A38" s="156"/>
      <c r="B38" s="194">
        <v>2420</v>
      </c>
      <c r="C38" s="349" t="s">
        <v>47</v>
      </c>
      <c r="D38" s="349"/>
      <c r="E38" s="224">
        <v>420</v>
      </c>
      <c r="F38" s="177">
        <f>E38*'Прайс-лист'!I3*(1-'Прайс-лист'!$E$3)</f>
        <v>336</v>
      </c>
      <c r="G38" s="237">
        <v>0</v>
      </c>
      <c r="H38" s="178">
        <f>F38*G38</f>
        <v>0</v>
      </c>
    </row>
    <row r="39" spans="1:12" ht="15.75" customHeight="1" outlineLevel="1">
      <c r="A39" s="156"/>
      <c r="B39" s="194">
        <v>2905</v>
      </c>
      <c r="C39" s="349" t="s">
        <v>6</v>
      </c>
      <c r="D39" s="349"/>
      <c r="E39" s="224">
        <v>95</v>
      </c>
      <c r="F39" s="177">
        <f>E39*'Прайс-лист'!I3*(1-'Прайс-лист'!$E$3)</f>
        <v>76</v>
      </c>
      <c r="G39" s="237">
        <v>0</v>
      </c>
      <c r="H39" s="178">
        <f t="shared" si="0"/>
        <v>0</v>
      </c>
    </row>
    <row r="40" spans="1:12" ht="15.75" customHeight="1" outlineLevel="1">
      <c r="A40" s="156"/>
      <c r="B40" s="194">
        <v>2906</v>
      </c>
      <c r="C40" s="349" t="s">
        <v>7</v>
      </c>
      <c r="D40" s="349"/>
      <c r="E40" s="224">
        <v>120</v>
      </c>
      <c r="F40" s="177">
        <f>E40*'Прайс-лист'!I3*(1-'Прайс-лист'!$E$3)</f>
        <v>96</v>
      </c>
      <c r="G40" s="237">
        <v>0</v>
      </c>
      <c r="H40" s="178">
        <f t="shared" si="0"/>
        <v>0</v>
      </c>
    </row>
    <row r="41" spans="1:12" ht="15.75" customHeight="1" outlineLevel="1">
      <c r="A41" s="156"/>
      <c r="B41" s="194">
        <v>2803</v>
      </c>
      <c r="C41" s="349" t="s">
        <v>8</v>
      </c>
      <c r="D41" s="349"/>
      <c r="E41" s="224">
        <v>165</v>
      </c>
      <c r="F41" s="177">
        <f>E41*'Прайс-лист'!I3*(1-'Прайс-лист'!$E$3)</f>
        <v>132</v>
      </c>
      <c r="G41" s="237">
        <v>0</v>
      </c>
      <c r="H41" s="178">
        <f t="shared" si="0"/>
        <v>0</v>
      </c>
    </row>
    <row r="42" spans="1:12" ht="15.75" customHeight="1" outlineLevel="1">
      <c r="A42" s="156"/>
      <c r="B42" s="194">
        <v>280301</v>
      </c>
      <c r="C42" s="353" t="s">
        <v>280</v>
      </c>
      <c r="D42" s="353"/>
      <c r="E42" s="224">
        <v>165</v>
      </c>
      <c r="F42" s="177">
        <f>E42*'Прайс-лист'!I3*(1-'Прайс-лист'!$E$3)</f>
        <v>132</v>
      </c>
      <c r="G42" s="237">
        <v>0</v>
      </c>
      <c r="H42" s="178">
        <f t="shared" si="0"/>
        <v>0</v>
      </c>
    </row>
    <row r="43" spans="1:12" ht="15.75" customHeight="1" outlineLevel="1">
      <c r="A43" s="156"/>
      <c r="B43" s="194">
        <v>2390</v>
      </c>
      <c r="C43" s="349" t="s">
        <v>527</v>
      </c>
      <c r="D43" s="349"/>
      <c r="E43" s="224">
        <v>401</v>
      </c>
      <c r="F43" s="177">
        <f>E43*'Прайс-лист'!I3*(1-'Прайс-лист'!$E$3)</f>
        <v>320.8</v>
      </c>
      <c r="G43" s="237">
        <v>0</v>
      </c>
      <c r="H43" s="178">
        <f t="shared" si="0"/>
        <v>0</v>
      </c>
    </row>
    <row r="44" spans="1:12" ht="15.75" customHeight="1" outlineLevel="1">
      <c r="A44" s="156"/>
      <c r="B44" s="194">
        <v>2395</v>
      </c>
      <c r="C44" s="349" t="s">
        <v>530</v>
      </c>
      <c r="D44" s="349"/>
      <c r="E44" s="224">
        <v>564</v>
      </c>
      <c r="F44" s="177">
        <f>E44*'Прайс-лист'!I3*(1-'Прайс-лист'!$E$3)</f>
        <v>451.20000000000005</v>
      </c>
      <c r="G44" s="237">
        <v>0</v>
      </c>
      <c r="H44" s="178">
        <f t="shared" si="0"/>
        <v>0</v>
      </c>
    </row>
    <row r="45" spans="1:12" s="388" customFormat="1" ht="18" outlineLevel="1">
      <c r="B45" s="389"/>
      <c r="C45" s="390"/>
      <c r="D45" s="390"/>
      <c r="E45" s="391"/>
      <c r="F45" s="392" t="s">
        <v>9</v>
      </c>
      <c r="G45" s="367">
        <f>SUM(H25:H44)</f>
        <v>1648</v>
      </c>
      <c r="H45" s="367"/>
    </row>
  </sheetData>
  <mergeCells count="37">
    <mergeCell ref="C44:D44"/>
    <mergeCell ref="C38:D38"/>
    <mergeCell ref="C39:D39"/>
    <mergeCell ref="C40:D40"/>
    <mergeCell ref="C41:D41"/>
    <mergeCell ref="C42:D42"/>
    <mergeCell ref="C34:D34"/>
    <mergeCell ref="C35:D35"/>
    <mergeCell ref="C36:D36"/>
    <mergeCell ref="C37:D37"/>
    <mergeCell ref="C43:D43"/>
    <mergeCell ref="F12:H12"/>
    <mergeCell ref="F14:H14"/>
    <mergeCell ref="F15:H15"/>
    <mergeCell ref="F16:H16"/>
    <mergeCell ref="C33:D33"/>
    <mergeCell ref="F7:H7"/>
    <mergeCell ref="F8:H8"/>
    <mergeCell ref="F9:H9"/>
    <mergeCell ref="F10:H10"/>
    <mergeCell ref="F11:H11"/>
    <mergeCell ref="G45:H45"/>
    <mergeCell ref="F17:H17"/>
    <mergeCell ref="F18:H18"/>
    <mergeCell ref="F19:H19"/>
    <mergeCell ref="M2:N2"/>
    <mergeCell ref="B2:H2"/>
    <mergeCell ref="B3:H3"/>
    <mergeCell ref="C13:D13"/>
    <mergeCell ref="F13:H13"/>
    <mergeCell ref="F20:H20"/>
    <mergeCell ref="F21:H21"/>
    <mergeCell ref="F22:H22"/>
    <mergeCell ref="C27:H27"/>
    <mergeCell ref="F4:H4"/>
    <mergeCell ref="F5:H5"/>
    <mergeCell ref="F6:H6"/>
  </mergeCells>
  <dataValidations count="3"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A2:N62"/>
  <sheetViews>
    <sheetView showGridLines="0" zoomScaleNormal="100" workbookViewId="0">
      <pane ySplit="2" topLeftCell="A21" activePane="bottomLeft" state="frozen"/>
      <selection pane="bottomLeft" activeCell="O38" sqref="O38"/>
    </sheetView>
  </sheetViews>
  <sheetFormatPr defaultRowHeight="15.75" customHeight="1" outlineLevelRow="2" outlineLevelCol="1"/>
  <cols>
    <col min="1" max="1" width="3.7109375" style="262" customWidth="1"/>
    <col min="2" max="2" width="12.7109375" style="262" customWidth="1"/>
    <col min="3" max="3" width="80.7109375" style="262" customWidth="1"/>
    <col min="4" max="4" width="25.7109375" style="262" customWidth="1"/>
    <col min="5" max="5" width="10" style="11" hidden="1" customWidth="1"/>
    <col min="6" max="6" width="15.7109375" style="11" customWidth="1"/>
    <col min="7" max="7" width="10.7109375" style="262" customWidth="1"/>
    <col min="8" max="8" width="15.7109375" style="11" customWidth="1"/>
    <col min="9" max="9" width="9.140625" style="262"/>
    <col min="10" max="12" width="15.7109375" style="262" hidden="1" customWidth="1" outlineLevel="1"/>
    <col min="13" max="13" width="9.140625" style="262" collapsed="1"/>
    <col min="14" max="16384" width="9.140625" style="262"/>
  </cols>
  <sheetData>
    <row r="2" spans="2:14" ht="15.75" customHeight="1">
      <c r="B2" s="369" t="s">
        <v>10</v>
      </c>
      <c r="C2" s="369"/>
      <c r="D2" s="369"/>
      <c r="E2" s="369"/>
      <c r="F2" s="369"/>
      <c r="G2" s="369"/>
      <c r="H2" s="369"/>
      <c r="M2" s="343" t="s">
        <v>411</v>
      </c>
      <c r="N2" s="343"/>
    </row>
    <row r="3" spans="2:14" ht="15.75" customHeight="1" outlineLevel="1">
      <c r="B3" s="370" t="s">
        <v>15</v>
      </c>
      <c r="C3" s="370"/>
      <c r="D3" s="370"/>
      <c r="E3" s="370"/>
      <c r="F3" s="370"/>
      <c r="G3" s="370"/>
      <c r="H3" s="370"/>
    </row>
    <row r="4" spans="2:14" ht="15.75" customHeight="1" outlineLevel="1">
      <c r="B4" s="239"/>
      <c r="C4" s="347" t="s">
        <v>16</v>
      </c>
      <c r="D4" s="347"/>
      <c r="E4" s="162"/>
      <c r="F4" s="368">
        <v>275</v>
      </c>
      <c r="G4" s="368"/>
      <c r="H4" s="368"/>
    </row>
    <row r="5" spans="2:14" ht="15.75" customHeight="1" outlineLevel="1">
      <c r="B5" s="239"/>
      <c r="C5" s="347" t="s">
        <v>17</v>
      </c>
      <c r="D5" s="347"/>
      <c r="E5" s="162"/>
      <c r="F5" s="368">
        <v>182</v>
      </c>
      <c r="G5" s="368"/>
      <c r="H5" s="368"/>
    </row>
    <row r="6" spans="2:14" ht="15.75" customHeight="1" outlineLevel="1">
      <c r="B6" s="239"/>
      <c r="C6" s="347" t="s">
        <v>18</v>
      </c>
      <c r="D6" s="347"/>
      <c r="E6" s="162"/>
      <c r="F6" s="368">
        <v>155</v>
      </c>
      <c r="G6" s="368"/>
      <c r="H6" s="368"/>
    </row>
    <row r="7" spans="2:14" ht="15.75" customHeight="1" outlineLevel="1">
      <c r="B7" s="239"/>
      <c r="C7" s="347" t="s">
        <v>19</v>
      </c>
      <c r="D7" s="347"/>
      <c r="E7" s="162"/>
      <c r="F7" s="368">
        <v>70</v>
      </c>
      <c r="G7" s="368"/>
      <c r="H7" s="368"/>
    </row>
    <row r="8" spans="2:14" ht="15.75" customHeight="1" outlineLevel="1">
      <c r="B8" s="239"/>
      <c r="C8" s="347" t="s">
        <v>20</v>
      </c>
      <c r="D8" s="347"/>
      <c r="E8" s="162"/>
      <c r="F8" s="368">
        <v>40</v>
      </c>
      <c r="G8" s="368"/>
      <c r="H8" s="368"/>
    </row>
    <row r="9" spans="2:14" ht="15.75" customHeight="1" outlineLevel="1">
      <c r="B9" s="239"/>
      <c r="C9" s="347" t="s">
        <v>36</v>
      </c>
      <c r="D9" s="347"/>
      <c r="E9" s="162"/>
      <c r="F9" s="368">
        <v>53</v>
      </c>
      <c r="G9" s="368"/>
      <c r="H9" s="368"/>
    </row>
    <row r="10" spans="2:14" ht="15.75" customHeight="1" outlineLevel="1">
      <c r="B10" s="239"/>
      <c r="C10" s="347" t="s">
        <v>21</v>
      </c>
      <c r="D10" s="347"/>
      <c r="E10" s="162"/>
      <c r="F10" s="368">
        <v>440</v>
      </c>
      <c r="G10" s="368"/>
      <c r="H10" s="368"/>
    </row>
    <row r="11" spans="2:14" ht="15.75" customHeight="1" outlineLevel="1">
      <c r="B11" s="239"/>
      <c r="C11" s="347" t="s">
        <v>22</v>
      </c>
      <c r="D11" s="347"/>
      <c r="E11" s="162"/>
      <c r="F11" s="368">
        <v>3</v>
      </c>
      <c r="G11" s="368"/>
      <c r="H11" s="368"/>
    </row>
    <row r="12" spans="2:14" ht="15.75" customHeight="1" outlineLevel="1">
      <c r="B12" s="239"/>
      <c r="C12" s="347" t="s">
        <v>23</v>
      </c>
      <c r="D12" s="347"/>
      <c r="E12" s="162"/>
      <c r="F12" s="368">
        <v>3</v>
      </c>
      <c r="G12" s="368"/>
      <c r="H12" s="368"/>
    </row>
    <row r="13" spans="2:14" ht="15.75" customHeight="1" outlineLevel="1">
      <c r="B13" s="161"/>
      <c r="C13" s="351" t="s">
        <v>172</v>
      </c>
      <c r="D13" s="351"/>
      <c r="E13" s="163"/>
      <c r="F13" s="357">
        <v>2</v>
      </c>
      <c r="G13" s="357"/>
      <c r="H13" s="357"/>
    </row>
    <row r="14" spans="2:14" ht="15.75" customHeight="1" outlineLevel="1">
      <c r="B14" s="239"/>
      <c r="C14" s="347" t="s">
        <v>24</v>
      </c>
      <c r="D14" s="347"/>
      <c r="E14" s="162"/>
      <c r="F14" s="368">
        <v>6</v>
      </c>
      <c r="G14" s="368"/>
      <c r="H14" s="368"/>
    </row>
    <row r="15" spans="2:14" ht="15.75" customHeight="1" outlineLevel="1">
      <c r="B15" s="239"/>
      <c r="C15" s="347" t="s">
        <v>25</v>
      </c>
      <c r="D15" s="347"/>
      <c r="E15" s="162"/>
      <c r="F15" s="368">
        <v>10</v>
      </c>
      <c r="G15" s="368"/>
      <c r="H15" s="368"/>
    </row>
    <row r="16" spans="2:14" ht="15.75" customHeight="1" outlineLevel="1">
      <c r="B16" s="239"/>
      <c r="C16" s="347" t="s">
        <v>26</v>
      </c>
      <c r="D16" s="347"/>
      <c r="E16" s="162"/>
      <c r="F16" s="368">
        <v>45</v>
      </c>
      <c r="G16" s="368"/>
      <c r="H16" s="368"/>
    </row>
    <row r="17" spans="2:12" ht="15.75" customHeight="1" outlineLevel="1">
      <c r="B17" s="239"/>
      <c r="C17" s="347" t="s">
        <v>27</v>
      </c>
      <c r="D17" s="347"/>
      <c r="E17" s="162"/>
      <c r="F17" s="368">
        <v>381</v>
      </c>
      <c r="G17" s="368"/>
      <c r="H17" s="368"/>
    </row>
    <row r="18" spans="2:12" ht="15.75" customHeight="1" outlineLevel="1">
      <c r="B18" s="239"/>
      <c r="C18" s="347" t="s">
        <v>28</v>
      </c>
      <c r="D18" s="347"/>
      <c r="E18" s="162"/>
      <c r="F18" s="368" t="s">
        <v>29</v>
      </c>
      <c r="G18" s="368"/>
      <c r="H18" s="368"/>
    </row>
    <row r="19" spans="2:12" ht="15.75" customHeight="1" outlineLevel="1">
      <c r="B19" s="239"/>
      <c r="C19" s="347" t="s">
        <v>30</v>
      </c>
      <c r="D19" s="347"/>
      <c r="E19" s="162"/>
      <c r="F19" s="368" t="s">
        <v>31</v>
      </c>
      <c r="G19" s="368"/>
      <c r="H19" s="368"/>
    </row>
    <row r="20" spans="2:12" ht="15.75" customHeight="1" outlineLevel="1">
      <c r="B20" s="239"/>
      <c r="C20" s="347" t="s">
        <v>37</v>
      </c>
      <c r="D20" s="347"/>
      <c r="E20" s="162"/>
      <c r="F20" s="368" t="s">
        <v>32</v>
      </c>
      <c r="G20" s="368"/>
      <c r="H20" s="368"/>
    </row>
    <row r="21" spans="2:12" ht="15.75" customHeight="1" outlineLevel="1">
      <c r="B21" s="239"/>
      <c r="C21" s="347" t="s">
        <v>33</v>
      </c>
      <c r="D21" s="347"/>
      <c r="E21" s="162"/>
      <c r="F21" s="368" t="s">
        <v>38</v>
      </c>
      <c r="G21" s="368"/>
      <c r="H21" s="368"/>
    </row>
    <row r="22" spans="2:12" ht="15.75" customHeight="1" outlineLevel="1">
      <c r="B22" s="239"/>
      <c r="C22" s="348" t="s">
        <v>35</v>
      </c>
      <c r="D22" s="348"/>
      <c r="E22" s="162"/>
      <c r="F22" s="342">
        <v>87</v>
      </c>
      <c r="G22" s="342"/>
      <c r="H22" s="342"/>
    </row>
    <row r="23" spans="2:12" ht="15.75" customHeight="1">
      <c r="B23" s="46"/>
      <c r="C23" s="47"/>
      <c r="D23" s="47"/>
      <c r="E23" s="48"/>
      <c r="F23" s="49"/>
      <c r="G23" s="49"/>
      <c r="H23" s="48"/>
    </row>
    <row r="24" spans="2:12" s="276" customFormat="1" ht="15.75" customHeight="1" outlineLevel="1">
      <c r="B24" s="243" t="s">
        <v>39</v>
      </c>
      <c r="C24" s="202" t="s">
        <v>44</v>
      </c>
      <c r="D24" s="238"/>
      <c r="E24" s="203" t="s">
        <v>1</v>
      </c>
      <c r="F24" s="238" t="s">
        <v>1</v>
      </c>
      <c r="G24" s="238" t="s">
        <v>40</v>
      </c>
      <c r="H24" s="203" t="s">
        <v>41</v>
      </c>
    </row>
    <row r="25" spans="2:12" ht="15.75" customHeight="1" outlineLevel="1">
      <c r="B25" s="250">
        <v>1010</v>
      </c>
      <c r="C25" s="251" t="s">
        <v>13</v>
      </c>
      <c r="D25" s="251"/>
      <c r="E25" s="242">
        <v>1814</v>
      </c>
      <c r="F25" s="178">
        <f>E25*'Прайс-лист'!I3*(1-'Прайс-лист'!$E$3)</f>
        <v>1451.2</v>
      </c>
      <c r="G25" s="250"/>
      <c r="H25" s="177">
        <f>F25</f>
        <v>1451.2</v>
      </c>
    </row>
    <row r="26" spans="2:12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2" ht="222" customHeight="1" outlineLevel="2">
      <c r="B27" s="180"/>
      <c r="C27" s="364" t="s">
        <v>658</v>
      </c>
      <c r="D27" s="364"/>
      <c r="E27" s="364"/>
      <c r="F27" s="364"/>
      <c r="G27" s="364"/>
      <c r="H27" s="364"/>
    </row>
    <row r="28" spans="2:12" ht="15.75" customHeight="1" outlineLevel="1">
      <c r="B28" s="152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0">
        <v>2470</v>
      </c>
      <c r="C29" s="253" t="s">
        <v>3</v>
      </c>
      <c r="D29" s="182" t="s">
        <v>277</v>
      </c>
      <c r="E29" s="240">
        <v>62</v>
      </c>
      <c r="F29" s="178">
        <f>E29*'Прайс-лист'!I3*(1-'Прайс-лист'!$E$3)</f>
        <v>49.6</v>
      </c>
      <c r="G29" s="241">
        <v>0</v>
      </c>
      <c r="H29" s="177">
        <f>F29*G29</f>
        <v>0</v>
      </c>
      <c r="J29" s="107" t="s">
        <v>277</v>
      </c>
      <c r="K29" s="107" t="s">
        <v>277</v>
      </c>
      <c r="L29" s="107" t="s">
        <v>277</v>
      </c>
    </row>
    <row r="30" spans="2:12" ht="15.75" customHeight="1" outlineLevel="1">
      <c r="B30" s="250"/>
      <c r="C30" s="247" t="s">
        <v>454</v>
      </c>
      <c r="D30" s="236" t="s">
        <v>277</v>
      </c>
      <c r="E30" s="240">
        <v>23</v>
      </c>
      <c r="F30" s="178">
        <f>E30*'Прайс-лист'!I3*(1-'Прайс-лист'!$E$3)</f>
        <v>18.400000000000002</v>
      </c>
      <c r="G30" s="241">
        <v>0</v>
      </c>
      <c r="H30" s="177">
        <f>F30*G30</f>
        <v>0</v>
      </c>
      <c r="J30" s="109" t="s">
        <v>457</v>
      </c>
      <c r="K30" s="111" t="s">
        <v>453</v>
      </c>
      <c r="L30" s="111" t="s">
        <v>526</v>
      </c>
    </row>
    <row r="31" spans="2:12" ht="15.75" customHeight="1" outlineLevel="1">
      <c r="B31" s="250"/>
      <c r="C31" s="247" t="s">
        <v>467</v>
      </c>
      <c r="D31" s="195" t="s">
        <v>277</v>
      </c>
      <c r="E31" s="240">
        <v>896</v>
      </c>
      <c r="F31" s="178">
        <f>E31*'Прайс-лист'!I3*(1-'Прайс-лист'!$E$3)</f>
        <v>716.80000000000007</v>
      </c>
      <c r="G31" s="241">
        <v>0</v>
      </c>
      <c r="H31" s="177">
        <f>F31*G31</f>
        <v>0</v>
      </c>
      <c r="J31" s="109" t="s">
        <v>459</v>
      </c>
      <c r="K31" s="107" t="s">
        <v>450</v>
      </c>
      <c r="L31" s="109" t="s">
        <v>443</v>
      </c>
    </row>
    <row r="32" spans="2:12" ht="15.75" customHeight="1" outlineLevel="1">
      <c r="B32" s="152"/>
      <c r="C32" s="193" t="s">
        <v>4</v>
      </c>
      <c r="D32" s="193"/>
      <c r="E32" s="193"/>
      <c r="F32" s="193"/>
      <c r="G32" s="193"/>
      <c r="H32" s="193"/>
      <c r="J32" s="109" t="s">
        <v>367</v>
      </c>
      <c r="K32" s="114" t="s">
        <v>451</v>
      </c>
      <c r="L32" s="108"/>
    </row>
    <row r="33" spans="1:12" ht="15.75" customHeight="1" outlineLevel="1">
      <c r="A33" s="156"/>
      <c r="B33" s="245">
        <v>4144</v>
      </c>
      <c r="C33" s="354" t="s">
        <v>409</v>
      </c>
      <c r="D33" s="354"/>
      <c r="E33" s="240">
        <v>23</v>
      </c>
      <c r="F33" s="178">
        <f>E33*'Прайс-лист'!I3*(1-'Прайс-лист'!$E$3)</f>
        <v>18.400000000000002</v>
      </c>
      <c r="G33" s="241">
        <v>0</v>
      </c>
      <c r="H33" s="177">
        <f>F33*G33</f>
        <v>0</v>
      </c>
      <c r="J33" s="111" t="s">
        <v>460</v>
      </c>
      <c r="K33" s="108" t="s">
        <v>456</v>
      </c>
      <c r="L33" s="114"/>
    </row>
    <row r="34" spans="1:12" ht="15.75" customHeight="1" outlineLevel="1">
      <c r="A34" s="156"/>
      <c r="B34" s="245">
        <v>2340</v>
      </c>
      <c r="C34" s="347" t="s">
        <v>5</v>
      </c>
      <c r="D34" s="347"/>
      <c r="E34" s="240">
        <v>52</v>
      </c>
      <c r="F34" s="178">
        <f>E34*'Прайс-лист'!I3*(1-'Прайс-лист'!$E$3)</f>
        <v>41.6</v>
      </c>
      <c r="G34" s="241">
        <v>0</v>
      </c>
      <c r="H34" s="177">
        <f t="shared" ref="H34:H40" si="0">F34*G34</f>
        <v>0</v>
      </c>
      <c r="J34" s="111" t="s">
        <v>333</v>
      </c>
      <c r="K34" s="133"/>
      <c r="L34" s="114"/>
    </row>
    <row r="35" spans="1:12" ht="15.75" customHeight="1" outlineLevel="1">
      <c r="A35" s="156"/>
      <c r="B35" s="245">
        <v>2341</v>
      </c>
      <c r="C35" s="347" t="s">
        <v>12</v>
      </c>
      <c r="D35" s="347"/>
      <c r="E35" s="240">
        <v>57</v>
      </c>
      <c r="F35" s="178">
        <f>E35*'Прайс-лист'!I3*(1-'Прайс-лист'!$E$3)</f>
        <v>45.6</v>
      </c>
      <c r="G35" s="241">
        <v>0</v>
      </c>
      <c r="H35" s="177">
        <f t="shared" si="0"/>
        <v>0</v>
      </c>
      <c r="J35" s="111"/>
      <c r="K35" s="111"/>
      <c r="L35" s="111"/>
    </row>
    <row r="36" spans="1:12" ht="15.75" customHeight="1" outlineLevel="1">
      <c r="A36" s="156"/>
      <c r="B36" s="248">
        <v>2424</v>
      </c>
      <c r="C36" s="351" t="s">
        <v>47</v>
      </c>
      <c r="D36" s="351"/>
      <c r="E36" s="240">
        <v>399</v>
      </c>
      <c r="F36" s="178">
        <f>E36*'Прайс-лист'!I3*(1-'Прайс-лист'!$E$3)</f>
        <v>319.20000000000005</v>
      </c>
      <c r="G36" s="241">
        <v>0</v>
      </c>
      <c r="H36" s="177">
        <f>F36*G36</f>
        <v>0</v>
      </c>
      <c r="J36" s="111"/>
      <c r="K36" s="111"/>
      <c r="L36" s="111"/>
    </row>
    <row r="37" spans="1:12" ht="15.75" customHeight="1" outlineLevel="1">
      <c r="A37" s="156"/>
      <c r="B37" s="245">
        <v>2903</v>
      </c>
      <c r="C37" s="347" t="s">
        <v>6</v>
      </c>
      <c r="D37" s="347"/>
      <c r="E37" s="240">
        <v>84</v>
      </c>
      <c r="F37" s="178">
        <f>E37*'Прайс-лист'!I3*(1-'Прайс-лист'!$E$3)</f>
        <v>67.2</v>
      </c>
      <c r="G37" s="241">
        <v>0</v>
      </c>
      <c r="H37" s="177">
        <f t="shared" si="0"/>
        <v>0</v>
      </c>
      <c r="J37" s="273"/>
      <c r="K37" s="273"/>
      <c r="L37" s="273"/>
    </row>
    <row r="38" spans="1:12" ht="15.75" customHeight="1" outlineLevel="1">
      <c r="A38" s="156"/>
      <c r="B38" s="245">
        <v>2904</v>
      </c>
      <c r="C38" s="347" t="s">
        <v>7</v>
      </c>
      <c r="D38" s="347"/>
      <c r="E38" s="240">
        <v>110</v>
      </c>
      <c r="F38" s="178">
        <f>E38*'Прайс-лист'!I3*(1-'Прайс-лист'!$E$3)</f>
        <v>88</v>
      </c>
      <c r="G38" s="241">
        <v>0</v>
      </c>
      <c r="H38" s="177">
        <f t="shared" si="0"/>
        <v>0</v>
      </c>
      <c r="J38" s="273"/>
      <c r="K38" s="273"/>
      <c r="L38" s="273"/>
    </row>
    <row r="39" spans="1:12" ht="15.75" customHeight="1" outlineLevel="1">
      <c r="A39" s="156"/>
      <c r="B39" s="245">
        <v>2802</v>
      </c>
      <c r="C39" s="347" t="s">
        <v>8</v>
      </c>
      <c r="D39" s="347"/>
      <c r="E39" s="240">
        <v>150</v>
      </c>
      <c r="F39" s="178">
        <f>E39*'Прайс-лист'!I3*(1-'Прайс-лист'!$E$3)</f>
        <v>120</v>
      </c>
      <c r="G39" s="241">
        <v>0</v>
      </c>
      <c r="H39" s="177">
        <f t="shared" si="0"/>
        <v>0</v>
      </c>
    </row>
    <row r="40" spans="1:12" ht="15.75" customHeight="1" outlineLevel="1">
      <c r="A40" s="156"/>
      <c r="B40" s="245">
        <v>280201</v>
      </c>
      <c r="C40" s="351" t="s">
        <v>280</v>
      </c>
      <c r="D40" s="351"/>
      <c r="E40" s="240">
        <v>150</v>
      </c>
      <c r="F40" s="178">
        <f>E40*'Прайс-лист'!I3*(1-'Прайс-лист'!$E$3)</f>
        <v>120</v>
      </c>
      <c r="G40" s="241">
        <v>0</v>
      </c>
      <c r="H40" s="177">
        <f t="shared" si="0"/>
        <v>0</v>
      </c>
    </row>
    <row r="41" spans="1:12" s="393" customFormat="1" ht="18" outlineLevel="1">
      <c r="C41" s="394"/>
      <c r="D41" s="394"/>
      <c r="E41" s="395"/>
      <c r="F41" s="382" t="s">
        <v>9</v>
      </c>
      <c r="G41" s="367">
        <f>SUM(H25:H40)</f>
        <v>1451.2</v>
      </c>
      <c r="H41" s="367"/>
    </row>
    <row r="42" spans="1:12" ht="15.75" customHeight="1" outlineLevel="1"/>
    <row r="44" spans="1:12" ht="15.75" customHeight="1">
      <c r="E44" s="262"/>
      <c r="F44" s="262"/>
      <c r="H44" s="262"/>
    </row>
    <row r="45" spans="1:12" ht="15.75" customHeight="1">
      <c r="E45" s="262"/>
      <c r="F45" s="262"/>
      <c r="H45" s="262"/>
    </row>
    <row r="46" spans="1:12" ht="15.75" customHeight="1">
      <c r="E46" s="262"/>
      <c r="F46" s="262"/>
      <c r="H46" s="262"/>
    </row>
    <row r="47" spans="1:12" ht="15.75" customHeight="1">
      <c r="E47" s="262"/>
      <c r="F47" s="262"/>
      <c r="H47" s="262"/>
    </row>
    <row r="48" spans="1:12" ht="15.75" customHeight="1">
      <c r="E48" s="262"/>
      <c r="F48" s="262"/>
      <c r="H48" s="262"/>
    </row>
    <row r="49" spans="5:8" ht="15.75" customHeight="1">
      <c r="E49" s="262"/>
      <c r="F49" s="262"/>
      <c r="H49" s="262"/>
    </row>
    <row r="50" spans="5:8" ht="15.75" customHeight="1">
      <c r="E50" s="262"/>
      <c r="F50" s="262"/>
      <c r="H50" s="262"/>
    </row>
    <row r="51" spans="5:8" ht="15.75" customHeight="1">
      <c r="E51" s="262"/>
      <c r="F51" s="262"/>
      <c r="H51" s="262"/>
    </row>
    <row r="52" spans="5:8" ht="15.75" customHeight="1">
      <c r="E52" s="262"/>
      <c r="F52" s="262"/>
      <c r="H52" s="262"/>
    </row>
    <row r="53" spans="5:8" ht="15.75" customHeight="1">
      <c r="E53" s="262"/>
      <c r="F53" s="262"/>
      <c r="H53" s="262"/>
    </row>
    <row r="54" spans="5:8" ht="15.75" customHeight="1">
      <c r="E54" s="262"/>
      <c r="F54" s="262"/>
      <c r="H54" s="262"/>
    </row>
    <row r="55" spans="5:8" ht="15.75" customHeight="1">
      <c r="E55" s="262"/>
      <c r="F55" s="262"/>
      <c r="H55" s="262"/>
    </row>
    <row r="56" spans="5:8" ht="15.75" customHeight="1">
      <c r="E56" s="262"/>
      <c r="F56" s="262"/>
      <c r="H56" s="262"/>
    </row>
    <row r="57" spans="5:8" ht="15.75" customHeight="1">
      <c r="E57" s="262"/>
      <c r="F57" s="262"/>
      <c r="H57" s="262"/>
    </row>
    <row r="58" spans="5:8" ht="15.75" customHeight="1">
      <c r="E58" s="262"/>
      <c r="F58" s="262"/>
      <c r="H58" s="262"/>
    </row>
    <row r="59" spans="5:8" ht="15.75" customHeight="1">
      <c r="E59" s="262"/>
      <c r="F59" s="262"/>
      <c r="H59" s="262"/>
    </row>
    <row r="60" spans="5:8" ht="15.75" customHeight="1">
      <c r="E60" s="262"/>
      <c r="F60" s="262"/>
      <c r="H60" s="262"/>
    </row>
    <row r="61" spans="5:8" ht="15.75" customHeight="1">
      <c r="E61" s="262"/>
      <c r="F61" s="262"/>
      <c r="H61" s="262"/>
    </row>
    <row r="62" spans="5:8" ht="15.75" customHeight="1">
      <c r="E62" s="262"/>
      <c r="F62" s="262"/>
      <c r="H62" s="262"/>
    </row>
  </sheetData>
  <mergeCells count="51">
    <mergeCell ref="C38:D38"/>
    <mergeCell ref="C39:D39"/>
    <mergeCell ref="C40:D40"/>
    <mergeCell ref="C33:D33"/>
    <mergeCell ref="C34:D34"/>
    <mergeCell ref="C35:D35"/>
    <mergeCell ref="C36:D36"/>
    <mergeCell ref="C37:D37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B2:H2"/>
    <mergeCell ref="B3:H3"/>
    <mergeCell ref="F20:H20"/>
    <mergeCell ref="F21:H21"/>
    <mergeCell ref="C5:D5"/>
    <mergeCell ref="C6:D6"/>
    <mergeCell ref="C7:D7"/>
    <mergeCell ref="C8:D8"/>
    <mergeCell ref="C13:D13"/>
    <mergeCell ref="F13:H13"/>
    <mergeCell ref="G41:H41"/>
    <mergeCell ref="M2:N2"/>
    <mergeCell ref="C20:D20"/>
    <mergeCell ref="C21:D21"/>
    <mergeCell ref="C22:D22"/>
    <mergeCell ref="C15:D15"/>
    <mergeCell ref="C16:D16"/>
    <mergeCell ref="C17:D17"/>
    <mergeCell ref="C18:D18"/>
    <mergeCell ref="C19:D19"/>
    <mergeCell ref="C9:D9"/>
    <mergeCell ref="C10:D10"/>
    <mergeCell ref="C11:D11"/>
    <mergeCell ref="C12:D12"/>
    <mergeCell ref="C14:D14"/>
    <mergeCell ref="C4:D4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A2:N56"/>
  <sheetViews>
    <sheetView showGridLines="0" zoomScaleNormal="100" workbookViewId="0">
      <pane ySplit="2" topLeftCell="A19" activePane="bottomLeft" state="frozen"/>
      <selection pane="bottomLeft" activeCell="Q31" sqref="Q31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80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345" t="s">
        <v>2</v>
      </c>
      <c r="C2" s="345"/>
      <c r="D2" s="345"/>
      <c r="E2" s="345"/>
      <c r="F2" s="345"/>
      <c r="G2" s="345"/>
      <c r="H2" s="345"/>
      <c r="M2" s="343" t="s">
        <v>411</v>
      </c>
      <c r="N2" s="343"/>
    </row>
    <row r="3" spans="2:14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4" ht="15.75" customHeight="1" outlineLevel="1">
      <c r="B4" s="161"/>
      <c r="C4" s="371" t="s">
        <v>16</v>
      </c>
      <c r="D4" s="371"/>
      <c r="E4" s="163"/>
      <c r="F4" s="363">
        <v>250</v>
      </c>
      <c r="G4" s="363"/>
      <c r="H4" s="363"/>
    </row>
    <row r="5" spans="2:14" ht="15.75" customHeight="1" outlineLevel="1">
      <c r="B5" s="161"/>
      <c r="C5" s="371" t="s">
        <v>17</v>
      </c>
      <c r="D5" s="371"/>
      <c r="E5" s="163"/>
      <c r="F5" s="363">
        <v>166</v>
      </c>
      <c r="G5" s="363"/>
      <c r="H5" s="363"/>
    </row>
    <row r="6" spans="2:14" ht="15.75" customHeight="1" outlineLevel="1">
      <c r="B6" s="161"/>
      <c r="C6" s="371" t="s">
        <v>18</v>
      </c>
      <c r="D6" s="371"/>
      <c r="E6" s="163"/>
      <c r="F6" s="363">
        <v>146</v>
      </c>
      <c r="G6" s="363"/>
      <c r="H6" s="363"/>
    </row>
    <row r="7" spans="2:14" ht="15.75" customHeight="1" outlineLevel="1">
      <c r="B7" s="161"/>
      <c r="C7" s="371" t="s">
        <v>19</v>
      </c>
      <c r="D7" s="371"/>
      <c r="E7" s="163"/>
      <c r="F7" s="363">
        <v>62</v>
      </c>
      <c r="G7" s="363"/>
      <c r="H7" s="363"/>
    </row>
    <row r="8" spans="2:14" ht="15.75" customHeight="1" outlineLevel="1">
      <c r="B8" s="161"/>
      <c r="C8" s="371" t="s">
        <v>20</v>
      </c>
      <c r="D8" s="371"/>
      <c r="E8" s="163"/>
      <c r="F8" s="363">
        <v>38</v>
      </c>
      <c r="G8" s="363"/>
      <c r="H8" s="363"/>
    </row>
    <row r="9" spans="2:14" ht="15.75" customHeight="1" outlineLevel="1">
      <c r="B9" s="161"/>
      <c r="C9" s="371" t="s">
        <v>36</v>
      </c>
      <c r="D9" s="371"/>
      <c r="E9" s="163"/>
      <c r="F9" s="363">
        <v>46</v>
      </c>
      <c r="G9" s="363"/>
      <c r="H9" s="363"/>
    </row>
    <row r="10" spans="2:14" ht="15.75" customHeight="1" outlineLevel="1">
      <c r="B10" s="161"/>
      <c r="C10" s="371" t="s">
        <v>21</v>
      </c>
      <c r="D10" s="371"/>
      <c r="E10" s="163"/>
      <c r="F10" s="363">
        <v>330</v>
      </c>
      <c r="G10" s="363"/>
      <c r="H10" s="363"/>
    </row>
    <row r="11" spans="2:14" ht="15.75" customHeight="1" outlineLevel="1">
      <c r="B11" s="161"/>
      <c r="C11" s="371" t="s">
        <v>22</v>
      </c>
      <c r="D11" s="371"/>
      <c r="E11" s="163"/>
      <c r="F11" s="363">
        <v>2</v>
      </c>
      <c r="G11" s="363"/>
      <c r="H11" s="363"/>
    </row>
    <row r="12" spans="2:14" ht="15.75" customHeight="1" outlineLevel="1">
      <c r="B12" s="161"/>
      <c r="C12" s="371" t="s">
        <v>23</v>
      </c>
      <c r="D12" s="371"/>
      <c r="E12" s="163"/>
      <c r="F12" s="363">
        <v>3</v>
      </c>
      <c r="G12" s="363"/>
      <c r="H12" s="363"/>
    </row>
    <row r="13" spans="2:14" ht="15.75" customHeight="1" outlineLevel="1">
      <c r="B13" s="161"/>
      <c r="C13" s="351" t="s">
        <v>172</v>
      </c>
      <c r="D13" s="351"/>
      <c r="E13" s="163"/>
      <c r="F13" s="357">
        <v>2</v>
      </c>
      <c r="G13" s="357"/>
      <c r="H13" s="357"/>
    </row>
    <row r="14" spans="2:14" ht="15.75" customHeight="1" outlineLevel="1">
      <c r="B14" s="161"/>
      <c r="C14" s="371" t="s">
        <v>24</v>
      </c>
      <c r="D14" s="371"/>
      <c r="E14" s="163"/>
      <c r="F14" s="363">
        <v>5</v>
      </c>
      <c r="G14" s="363"/>
      <c r="H14" s="363"/>
    </row>
    <row r="15" spans="2:14" ht="15.75" customHeight="1" outlineLevel="1">
      <c r="B15" s="161"/>
      <c r="C15" s="371" t="s">
        <v>25</v>
      </c>
      <c r="D15" s="371"/>
      <c r="E15" s="163"/>
      <c r="F15" s="363">
        <v>6</v>
      </c>
      <c r="G15" s="363"/>
      <c r="H15" s="363"/>
    </row>
    <row r="16" spans="2:14" ht="15.75" customHeight="1" outlineLevel="1">
      <c r="B16" s="161"/>
      <c r="C16" s="371" t="s">
        <v>26</v>
      </c>
      <c r="D16" s="371"/>
      <c r="E16" s="163"/>
      <c r="F16" s="363">
        <v>35</v>
      </c>
      <c r="G16" s="363"/>
      <c r="H16" s="363"/>
    </row>
    <row r="17" spans="2:12" ht="15.75" customHeight="1" outlineLevel="1">
      <c r="B17" s="161"/>
      <c r="C17" s="371" t="s">
        <v>27</v>
      </c>
      <c r="D17" s="371"/>
      <c r="E17" s="163"/>
      <c r="F17" s="363">
        <v>381</v>
      </c>
      <c r="G17" s="363"/>
      <c r="H17" s="363"/>
    </row>
    <row r="18" spans="2:12" ht="15.75" customHeight="1" outlineLevel="1">
      <c r="B18" s="161"/>
      <c r="C18" s="371" t="s">
        <v>28</v>
      </c>
      <c r="D18" s="371"/>
      <c r="E18" s="163"/>
      <c r="F18" s="363" t="s">
        <v>29</v>
      </c>
      <c r="G18" s="363"/>
      <c r="H18" s="363"/>
    </row>
    <row r="19" spans="2:12" ht="15.75" customHeight="1" outlineLevel="1">
      <c r="B19" s="161"/>
      <c r="C19" s="371" t="s">
        <v>30</v>
      </c>
      <c r="D19" s="371"/>
      <c r="E19" s="163"/>
      <c r="F19" s="363" t="s">
        <v>31</v>
      </c>
      <c r="G19" s="363"/>
      <c r="H19" s="363"/>
    </row>
    <row r="20" spans="2:12" ht="15.75" customHeight="1" outlineLevel="1">
      <c r="B20" s="161"/>
      <c r="C20" s="371" t="s">
        <v>37</v>
      </c>
      <c r="D20" s="371"/>
      <c r="E20" s="163"/>
      <c r="F20" s="363" t="s">
        <v>32</v>
      </c>
      <c r="G20" s="363"/>
      <c r="H20" s="363"/>
    </row>
    <row r="21" spans="2:12" ht="15.75" customHeight="1" outlineLevel="1">
      <c r="B21" s="161"/>
      <c r="C21" s="371" t="s">
        <v>33</v>
      </c>
      <c r="D21" s="371"/>
      <c r="E21" s="163"/>
      <c r="F21" s="363" t="s">
        <v>34</v>
      </c>
      <c r="G21" s="363"/>
      <c r="H21" s="363"/>
    </row>
    <row r="22" spans="2:12" ht="15.75" customHeight="1" outlineLevel="1">
      <c r="B22" s="161"/>
      <c r="C22" s="366" t="s">
        <v>35</v>
      </c>
      <c r="D22" s="366"/>
      <c r="E22" s="163"/>
      <c r="F22" s="357">
        <v>72</v>
      </c>
      <c r="G22" s="357"/>
      <c r="H22" s="357"/>
    </row>
    <row r="23" spans="2:12" ht="15.75" customHeight="1">
      <c r="B23" s="51"/>
      <c r="C23" s="63"/>
      <c r="D23" s="63"/>
      <c r="E23" s="64"/>
      <c r="F23" s="65"/>
      <c r="G23" s="65"/>
      <c r="H23" s="64"/>
    </row>
    <row r="24" spans="2:12" ht="15.75" customHeight="1" outlineLevel="1">
      <c r="B24" s="43" t="s">
        <v>39</v>
      </c>
      <c r="C24" s="44" t="s">
        <v>44</v>
      </c>
      <c r="D24" s="44"/>
      <c r="E24" s="45" t="s">
        <v>1</v>
      </c>
      <c r="F24" s="44" t="s">
        <v>1</v>
      </c>
      <c r="G24" s="44" t="s">
        <v>40</v>
      </c>
      <c r="H24" s="45" t="s">
        <v>41</v>
      </c>
    </row>
    <row r="25" spans="2:12" ht="15.75" customHeight="1" outlineLevel="1">
      <c r="B25" s="255">
        <v>1000</v>
      </c>
      <c r="C25" s="246" t="s">
        <v>13</v>
      </c>
      <c r="D25" s="246"/>
      <c r="E25" s="244">
        <v>1558</v>
      </c>
      <c r="F25" s="244">
        <f>E25*'Прайс-лист'!I3*(1-'Прайс-лист'!$E$3)</f>
        <v>1246.4000000000001</v>
      </c>
      <c r="G25" s="255"/>
      <c r="H25" s="178">
        <f>F25</f>
        <v>1246.4000000000001</v>
      </c>
    </row>
    <row r="26" spans="2:12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2" ht="219.75" customHeight="1" outlineLevel="2">
      <c r="B27" s="180"/>
      <c r="C27" s="346" t="s">
        <v>659</v>
      </c>
      <c r="D27" s="346"/>
      <c r="E27" s="346"/>
      <c r="F27" s="346"/>
      <c r="G27" s="346"/>
      <c r="H27" s="346"/>
    </row>
    <row r="28" spans="2:12" ht="15.75" customHeight="1" outlineLevel="1">
      <c r="B28" s="152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5">
        <v>2470</v>
      </c>
      <c r="C29" s="253" t="s">
        <v>3</v>
      </c>
      <c r="D29" s="182" t="s">
        <v>277</v>
      </c>
      <c r="E29" s="178">
        <v>62</v>
      </c>
      <c r="F29" s="178">
        <f>E29*'Прайс-лист'!I3*(1-'Прайс-лист'!$E$3)</f>
        <v>49.6</v>
      </c>
      <c r="G29" s="179">
        <v>0</v>
      </c>
      <c r="H29" s="244">
        <f>F29*G29</f>
        <v>0</v>
      </c>
      <c r="J29" s="107" t="s">
        <v>277</v>
      </c>
      <c r="K29" s="107" t="s">
        <v>277</v>
      </c>
      <c r="L29" s="107" t="s">
        <v>277</v>
      </c>
    </row>
    <row r="30" spans="2:12" ht="15.75" customHeight="1" outlineLevel="1">
      <c r="B30" s="255"/>
      <c r="C30" s="247" t="s">
        <v>454</v>
      </c>
      <c r="D30" s="236" t="s">
        <v>277</v>
      </c>
      <c r="E30" s="178">
        <v>23</v>
      </c>
      <c r="F30" s="178">
        <f>E30*'Прайс-лист'!I3*(1-'Прайс-лист'!$E$3)</f>
        <v>18.400000000000002</v>
      </c>
      <c r="G30" s="179">
        <v>0</v>
      </c>
      <c r="H30" s="244">
        <f>F30*G30</f>
        <v>0</v>
      </c>
      <c r="J30" s="109" t="s">
        <v>457</v>
      </c>
      <c r="K30" s="111" t="s">
        <v>453</v>
      </c>
      <c r="L30" s="111" t="s">
        <v>526</v>
      </c>
    </row>
    <row r="31" spans="2:12" ht="15.75" customHeight="1" outlineLevel="1">
      <c r="B31" s="255"/>
      <c r="C31" s="247" t="s">
        <v>467</v>
      </c>
      <c r="D31" s="195" t="s">
        <v>277</v>
      </c>
      <c r="E31" s="178">
        <v>809</v>
      </c>
      <c r="F31" s="178">
        <f>E31*'Прайс-лист'!I3*(1-'Прайс-лист'!$E$3)</f>
        <v>647.20000000000005</v>
      </c>
      <c r="G31" s="179">
        <v>0</v>
      </c>
      <c r="H31" s="244">
        <f>F31*G31</f>
        <v>0</v>
      </c>
      <c r="J31" s="109" t="s">
        <v>459</v>
      </c>
      <c r="K31" s="107" t="s">
        <v>450</v>
      </c>
      <c r="L31" s="109" t="s">
        <v>443</v>
      </c>
    </row>
    <row r="32" spans="2:12" ht="15.75" customHeight="1" outlineLevel="1">
      <c r="B32" s="152"/>
      <c r="C32" s="193" t="s">
        <v>4</v>
      </c>
      <c r="D32" s="193"/>
      <c r="E32" s="193"/>
      <c r="F32" s="193"/>
      <c r="G32" s="193"/>
      <c r="H32" s="193"/>
      <c r="J32" s="109" t="s">
        <v>367</v>
      </c>
      <c r="K32" s="114" t="s">
        <v>451</v>
      </c>
      <c r="L32" s="108"/>
    </row>
    <row r="33" spans="1:12" ht="15.75" customHeight="1" outlineLevel="1">
      <c r="A33" s="156"/>
      <c r="B33" s="248">
        <v>4144</v>
      </c>
      <c r="C33" s="349" t="s">
        <v>409</v>
      </c>
      <c r="D33" s="349"/>
      <c r="E33" s="178">
        <v>23</v>
      </c>
      <c r="F33" s="178">
        <f>E33*'Прайс-лист'!I3*(1-'Прайс-лист'!$E$3)</f>
        <v>18.400000000000002</v>
      </c>
      <c r="G33" s="179">
        <v>0</v>
      </c>
      <c r="H33" s="244">
        <f t="shared" ref="H33:H38" si="0">F33*G33</f>
        <v>0</v>
      </c>
      <c r="J33" s="111" t="s">
        <v>460</v>
      </c>
      <c r="K33" s="108" t="s">
        <v>456</v>
      </c>
      <c r="L33" s="114"/>
    </row>
    <row r="34" spans="1:12" ht="15.75" customHeight="1" outlineLevel="1">
      <c r="A34" s="156"/>
      <c r="B34" s="248">
        <v>2340</v>
      </c>
      <c r="C34" s="353" t="s">
        <v>5</v>
      </c>
      <c r="D34" s="353"/>
      <c r="E34" s="178">
        <v>52</v>
      </c>
      <c r="F34" s="178">
        <f>E34*'Прайс-лист'!I3*(1-'Прайс-лист'!$E$3)</f>
        <v>41.6</v>
      </c>
      <c r="G34" s="179">
        <v>0</v>
      </c>
      <c r="H34" s="244">
        <f t="shared" si="0"/>
        <v>0</v>
      </c>
      <c r="J34" s="111" t="s">
        <v>333</v>
      </c>
      <c r="K34" s="133"/>
      <c r="L34" s="114"/>
    </row>
    <row r="35" spans="1:12" ht="15.75" customHeight="1" outlineLevel="1">
      <c r="A35" s="156"/>
      <c r="B35" s="248">
        <v>2386</v>
      </c>
      <c r="C35" s="353" t="s">
        <v>292</v>
      </c>
      <c r="D35" s="353"/>
      <c r="E35" s="178">
        <v>60</v>
      </c>
      <c r="F35" s="178">
        <f>E35*'Прайс-лист'!I3*(1-'Прайс-лист'!$E$3)</f>
        <v>48</v>
      </c>
      <c r="G35" s="179">
        <v>0</v>
      </c>
      <c r="H35" s="244">
        <f t="shared" si="0"/>
        <v>0</v>
      </c>
      <c r="J35" s="111"/>
      <c r="K35" s="111"/>
      <c r="L35" s="111"/>
    </row>
    <row r="36" spans="1:12" ht="15.75" customHeight="1" outlineLevel="1">
      <c r="A36" s="156"/>
      <c r="B36" s="248">
        <v>2901</v>
      </c>
      <c r="C36" s="353" t="s">
        <v>6</v>
      </c>
      <c r="D36" s="353"/>
      <c r="E36" s="178">
        <v>77</v>
      </c>
      <c r="F36" s="178">
        <f>E36*'Прайс-лист'!I3*(1-'Прайс-лист'!$E$3)</f>
        <v>61.6</v>
      </c>
      <c r="G36" s="179">
        <v>0</v>
      </c>
      <c r="H36" s="244">
        <f t="shared" si="0"/>
        <v>0</v>
      </c>
      <c r="J36" s="273"/>
      <c r="K36" s="273"/>
      <c r="L36" s="273"/>
    </row>
    <row r="37" spans="1:12" ht="15.75" customHeight="1" outlineLevel="1">
      <c r="A37" s="156"/>
      <c r="B37" s="248">
        <v>2902</v>
      </c>
      <c r="C37" s="353" t="s">
        <v>7</v>
      </c>
      <c r="D37" s="353"/>
      <c r="E37" s="178">
        <v>94</v>
      </c>
      <c r="F37" s="178">
        <f>E37*'Прайс-лист'!I3*(1-'Прайс-лист'!$E$3)</f>
        <v>75.2</v>
      </c>
      <c r="G37" s="179">
        <v>0</v>
      </c>
      <c r="H37" s="244">
        <f t="shared" si="0"/>
        <v>0</v>
      </c>
      <c r="J37" s="273"/>
      <c r="K37" s="273"/>
      <c r="L37" s="273"/>
    </row>
    <row r="38" spans="1:12" ht="15.75" customHeight="1" outlineLevel="1">
      <c r="A38" s="156"/>
      <c r="B38" s="248">
        <v>2801</v>
      </c>
      <c r="C38" s="353" t="s">
        <v>8</v>
      </c>
      <c r="D38" s="353"/>
      <c r="E38" s="178">
        <v>130</v>
      </c>
      <c r="F38" s="178">
        <f>E38*'Прайс-лист'!I3*(1-'Прайс-лист'!$E$3)</f>
        <v>104</v>
      </c>
      <c r="G38" s="179">
        <v>0</v>
      </c>
      <c r="H38" s="244">
        <f t="shared" si="0"/>
        <v>0</v>
      </c>
    </row>
    <row r="39" spans="1:12" s="396" customFormat="1" ht="18" outlineLevel="1">
      <c r="B39" s="397"/>
      <c r="E39" s="398"/>
      <c r="F39" s="382" t="s">
        <v>9</v>
      </c>
      <c r="G39" s="367">
        <f>SUM(H20:H38)</f>
        <v>1246.4000000000001</v>
      </c>
      <c r="H39" s="367"/>
    </row>
    <row r="40" spans="1:12" ht="15.75" customHeight="1">
      <c r="B40" s="2"/>
      <c r="E40" s="93"/>
      <c r="F40" s="93"/>
      <c r="G40" s="2"/>
      <c r="H40" s="93"/>
    </row>
    <row r="41" spans="1:12" ht="15.75" customHeight="1">
      <c r="B41" s="2"/>
      <c r="E41" s="93"/>
      <c r="F41" s="93"/>
      <c r="G41" s="2"/>
      <c r="H41" s="93"/>
    </row>
    <row r="42" spans="1:12" ht="15.75" customHeight="1">
      <c r="B42" s="2"/>
      <c r="E42" s="93"/>
      <c r="F42" s="93"/>
      <c r="G42" s="2"/>
      <c r="H42" s="93"/>
    </row>
    <row r="43" spans="1:12" ht="15.75" customHeight="1">
      <c r="B43" s="2"/>
      <c r="E43" s="93"/>
      <c r="F43" s="93"/>
      <c r="G43" s="2"/>
      <c r="H43" s="93"/>
    </row>
    <row r="44" spans="1:12" ht="15.75" customHeight="1">
      <c r="B44" s="2"/>
      <c r="E44" s="93"/>
      <c r="F44" s="93"/>
      <c r="G44" s="2"/>
      <c r="H44" s="93"/>
    </row>
    <row r="45" spans="1:12" ht="15.75" customHeight="1">
      <c r="B45" s="2"/>
      <c r="E45" s="93"/>
      <c r="F45" s="93"/>
      <c r="G45" s="2"/>
      <c r="H45" s="93"/>
    </row>
    <row r="46" spans="1:12" ht="15.75" customHeight="1">
      <c r="B46" s="2"/>
      <c r="E46" s="2"/>
      <c r="F46" s="2"/>
      <c r="G46" s="2"/>
      <c r="H46" s="2"/>
    </row>
    <row r="47" spans="1:12" ht="15.75" customHeight="1">
      <c r="B47" s="94"/>
      <c r="E47" s="2"/>
      <c r="F47" s="93"/>
      <c r="G47" s="2"/>
      <c r="H47" s="93"/>
    </row>
    <row r="48" spans="1:12" ht="15.75" customHeight="1">
      <c r="B48" s="94"/>
      <c r="E48" s="2"/>
      <c r="F48" s="93"/>
      <c r="G48" s="2"/>
      <c r="H48" s="93"/>
    </row>
    <row r="49" spans="2:8" ht="15.75" customHeight="1">
      <c r="B49" s="94"/>
      <c r="E49" s="2"/>
      <c r="F49" s="93"/>
      <c r="G49" s="2"/>
      <c r="H49" s="93"/>
    </row>
    <row r="50" spans="2:8" ht="15.75" customHeight="1">
      <c r="B50" s="94"/>
      <c r="E50" s="2"/>
      <c r="F50" s="93"/>
      <c r="G50" s="2"/>
      <c r="H50" s="93"/>
    </row>
    <row r="51" spans="2:8" ht="15.75" customHeight="1">
      <c r="B51" s="94"/>
      <c r="E51" s="2"/>
      <c r="F51" s="93"/>
      <c r="G51" s="2"/>
      <c r="H51" s="93"/>
    </row>
    <row r="52" spans="2:8" ht="15.75" customHeight="1">
      <c r="B52" s="94"/>
      <c r="E52" s="2"/>
      <c r="F52" s="93"/>
      <c r="G52" s="2"/>
      <c r="H52" s="93"/>
    </row>
    <row r="53" spans="2:8" ht="15.75" customHeight="1">
      <c r="B53" s="94"/>
      <c r="E53" s="2"/>
      <c r="F53" s="93"/>
      <c r="G53" s="2"/>
      <c r="H53" s="93"/>
    </row>
    <row r="54" spans="2:8" ht="15.75" customHeight="1">
      <c r="B54" s="94"/>
      <c r="E54" s="2"/>
      <c r="F54" s="93"/>
      <c r="G54" s="2"/>
      <c r="H54" s="93"/>
    </row>
    <row r="55" spans="2:8" ht="15.75" customHeight="1">
      <c r="B55" s="2"/>
      <c r="E55" s="2"/>
      <c r="F55" s="2"/>
      <c r="G55" s="2"/>
      <c r="H55" s="2"/>
    </row>
    <row r="56" spans="2:8" ht="15.75" customHeight="1">
      <c r="B56" s="2"/>
      <c r="E56" s="2"/>
      <c r="F56" s="2"/>
      <c r="G56" s="2"/>
      <c r="H56" s="93"/>
    </row>
  </sheetData>
  <mergeCells count="49">
    <mergeCell ref="C38:D38"/>
    <mergeCell ref="C33:D33"/>
    <mergeCell ref="C34:D34"/>
    <mergeCell ref="C35:D35"/>
    <mergeCell ref="C36:D36"/>
    <mergeCell ref="C37:D37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0:D20"/>
    <mergeCell ref="C22:D22"/>
    <mergeCell ref="C21:D21"/>
    <mergeCell ref="F20:H20"/>
    <mergeCell ref="F21:H21"/>
    <mergeCell ref="F22:H22"/>
    <mergeCell ref="C16:D16"/>
    <mergeCell ref="C15:D15"/>
    <mergeCell ref="C19:D19"/>
    <mergeCell ref="C18:D18"/>
    <mergeCell ref="C17:D17"/>
    <mergeCell ref="G39:H39"/>
    <mergeCell ref="C11:D11"/>
    <mergeCell ref="C12:D12"/>
    <mergeCell ref="C14:D14"/>
    <mergeCell ref="M2:N2"/>
    <mergeCell ref="C7:D7"/>
    <mergeCell ref="C8:D8"/>
    <mergeCell ref="C9:D9"/>
    <mergeCell ref="C10:D10"/>
    <mergeCell ref="B2:H2"/>
    <mergeCell ref="B3:H3"/>
    <mergeCell ref="C4:D4"/>
    <mergeCell ref="C5:D5"/>
    <mergeCell ref="C6:D6"/>
    <mergeCell ref="C13:D13"/>
    <mergeCell ref="F13:H13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Q41" sqref="Q41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1" width="19.5703125" style="152" hidden="1" customWidth="1" outlineLevel="1"/>
    <col min="12" max="12" width="9.140625" style="152" collapsed="1"/>
    <col min="13" max="16384" width="9.140625" style="152"/>
  </cols>
  <sheetData>
    <row r="2" spans="2:13" ht="15.75" customHeight="1">
      <c r="B2" s="344" t="s">
        <v>250</v>
      </c>
      <c r="C2" s="344"/>
      <c r="D2" s="344"/>
      <c r="E2" s="344"/>
      <c r="F2" s="344"/>
      <c r="G2" s="344"/>
      <c r="H2" s="344"/>
      <c r="L2" s="343" t="s">
        <v>411</v>
      </c>
      <c r="M2" s="343"/>
    </row>
    <row r="3" spans="2:13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3" ht="15.75" customHeight="1" outlineLevel="1">
      <c r="B4" s="161"/>
      <c r="C4" s="351" t="s">
        <v>16</v>
      </c>
      <c r="D4" s="351"/>
      <c r="E4" s="162"/>
      <c r="F4" s="372">
        <v>460</v>
      </c>
      <c r="G4" s="372"/>
      <c r="H4" s="372"/>
    </row>
    <row r="5" spans="2:13" ht="15.75" customHeight="1" outlineLevel="1">
      <c r="B5" s="161"/>
      <c r="C5" s="351" t="s">
        <v>17</v>
      </c>
      <c r="D5" s="351"/>
      <c r="E5" s="162"/>
      <c r="F5" s="372">
        <v>340</v>
      </c>
      <c r="G5" s="372"/>
      <c r="H5" s="372"/>
    </row>
    <row r="6" spans="2:13" ht="15.75" customHeight="1" outlineLevel="1">
      <c r="B6" s="161"/>
      <c r="C6" s="351" t="s">
        <v>18</v>
      </c>
      <c r="D6" s="351"/>
      <c r="E6" s="162"/>
      <c r="F6" s="372">
        <v>205</v>
      </c>
      <c r="G6" s="372"/>
      <c r="H6" s="372"/>
    </row>
    <row r="7" spans="2:13" ht="15.75" customHeight="1" outlineLevel="1">
      <c r="B7" s="161"/>
      <c r="C7" s="351" t="s">
        <v>19</v>
      </c>
      <c r="D7" s="351"/>
      <c r="E7" s="162"/>
      <c r="F7" s="372">
        <v>105</v>
      </c>
      <c r="G7" s="372"/>
      <c r="H7" s="372"/>
    </row>
    <row r="8" spans="2:13" ht="15.75" customHeight="1" outlineLevel="1">
      <c r="B8" s="161"/>
      <c r="C8" s="351" t="s">
        <v>20</v>
      </c>
      <c r="D8" s="351"/>
      <c r="E8" s="162"/>
      <c r="F8" s="372">
        <v>48</v>
      </c>
      <c r="G8" s="372"/>
      <c r="H8" s="372"/>
    </row>
    <row r="9" spans="2:13" ht="15.75" customHeight="1" outlineLevel="1">
      <c r="B9" s="161"/>
      <c r="C9" s="351" t="s">
        <v>36</v>
      </c>
      <c r="D9" s="351"/>
      <c r="E9" s="162"/>
      <c r="F9" s="372">
        <v>102</v>
      </c>
      <c r="G9" s="372"/>
      <c r="H9" s="372"/>
    </row>
    <row r="10" spans="2:13" ht="15.75" customHeight="1" outlineLevel="1">
      <c r="B10" s="161"/>
      <c r="C10" s="351" t="s">
        <v>21</v>
      </c>
      <c r="D10" s="351"/>
      <c r="E10" s="162"/>
      <c r="F10" s="372">
        <v>1000</v>
      </c>
      <c r="G10" s="372"/>
      <c r="H10" s="372"/>
    </row>
    <row r="11" spans="2:13" ht="15.75" customHeight="1" outlineLevel="1">
      <c r="B11" s="161"/>
      <c r="C11" s="351" t="s">
        <v>22</v>
      </c>
      <c r="D11" s="351"/>
      <c r="E11" s="162"/>
      <c r="F11" s="372">
        <v>10</v>
      </c>
      <c r="G11" s="372"/>
      <c r="H11" s="372"/>
    </row>
    <row r="12" spans="2:13" ht="15.75" customHeight="1" outlineLevel="1">
      <c r="B12" s="161"/>
      <c r="C12" s="351" t="s">
        <v>23</v>
      </c>
      <c r="D12" s="351"/>
      <c r="E12" s="162"/>
      <c r="F12" s="372" t="s">
        <v>252</v>
      </c>
      <c r="G12" s="372"/>
      <c r="H12" s="372"/>
    </row>
    <row r="13" spans="2:13" ht="15.75" customHeight="1" outlineLevel="1">
      <c r="B13" s="161"/>
      <c r="C13" s="351" t="s">
        <v>172</v>
      </c>
      <c r="D13" s="351"/>
      <c r="E13" s="163"/>
      <c r="F13" s="357">
        <v>25</v>
      </c>
      <c r="G13" s="357"/>
      <c r="H13" s="357"/>
    </row>
    <row r="14" spans="2:13" ht="15.75" customHeight="1" outlineLevel="1">
      <c r="B14" s="161"/>
      <c r="C14" s="351" t="s">
        <v>24</v>
      </c>
      <c r="D14" s="351"/>
      <c r="E14" s="162"/>
      <c r="F14" s="372">
        <v>40</v>
      </c>
      <c r="G14" s="372"/>
      <c r="H14" s="372"/>
    </row>
    <row r="15" spans="2:13" ht="15.75" customHeight="1" outlineLevel="1">
      <c r="B15" s="161"/>
      <c r="C15" s="351" t="s">
        <v>25</v>
      </c>
      <c r="D15" s="351"/>
      <c r="E15" s="162"/>
      <c r="F15" s="372">
        <v>50</v>
      </c>
      <c r="G15" s="372"/>
      <c r="H15" s="372"/>
    </row>
    <row r="16" spans="2:13" ht="15.75" customHeight="1" outlineLevel="1">
      <c r="B16" s="161"/>
      <c r="C16" s="351" t="s">
        <v>26</v>
      </c>
      <c r="D16" s="351"/>
      <c r="E16" s="162"/>
      <c r="F16" s="372">
        <v>115</v>
      </c>
      <c r="G16" s="372"/>
      <c r="H16" s="372"/>
    </row>
    <row r="17" spans="2:11" ht="15.75" customHeight="1" outlineLevel="1">
      <c r="B17" s="161"/>
      <c r="C17" s="351" t="s">
        <v>27</v>
      </c>
      <c r="D17" s="351"/>
      <c r="E17" s="162"/>
      <c r="F17" s="372">
        <v>508</v>
      </c>
      <c r="G17" s="372"/>
      <c r="H17" s="372"/>
    </row>
    <row r="18" spans="2:11" ht="15.75" customHeight="1" outlineLevel="1">
      <c r="B18" s="161"/>
      <c r="C18" s="351" t="s">
        <v>28</v>
      </c>
      <c r="D18" s="351"/>
      <c r="E18" s="162"/>
      <c r="F18" s="372" t="s">
        <v>253</v>
      </c>
      <c r="G18" s="372"/>
      <c r="H18" s="372"/>
    </row>
    <row r="19" spans="2:11" ht="15.75" customHeight="1" outlineLevel="1">
      <c r="B19" s="161"/>
      <c r="C19" s="351" t="s">
        <v>30</v>
      </c>
      <c r="D19" s="351"/>
      <c r="E19" s="162"/>
      <c r="F19" s="361" t="s">
        <v>434</v>
      </c>
      <c r="G19" s="361"/>
      <c r="H19" s="361"/>
    </row>
    <row r="20" spans="2:11" ht="15.75" customHeight="1" outlineLevel="1">
      <c r="B20" s="161"/>
      <c r="C20" s="351" t="s">
        <v>37</v>
      </c>
      <c r="D20" s="351"/>
      <c r="E20" s="162"/>
      <c r="F20" s="372" t="s">
        <v>49</v>
      </c>
      <c r="G20" s="372"/>
      <c r="H20" s="372"/>
    </row>
    <row r="21" spans="2:11" ht="15.75" customHeight="1" outlineLevel="1">
      <c r="B21" s="161"/>
      <c r="C21" s="353" t="s">
        <v>156</v>
      </c>
      <c r="D21" s="353"/>
      <c r="E21" s="162"/>
      <c r="F21" s="372" t="s">
        <v>256</v>
      </c>
      <c r="G21" s="372"/>
      <c r="H21" s="372"/>
    </row>
    <row r="22" spans="2:11" ht="15.75" customHeight="1" outlineLevel="1">
      <c r="B22" s="161"/>
      <c r="C22" s="353" t="s">
        <v>157</v>
      </c>
      <c r="D22" s="353"/>
      <c r="E22" s="162"/>
      <c r="F22" s="372" t="s">
        <v>257</v>
      </c>
      <c r="G22" s="372"/>
      <c r="H22" s="372"/>
    </row>
    <row r="23" spans="2:11" ht="15.75" customHeight="1" outlineLevel="1">
      <c r="B23" s="161"/>
      <c r="C23" s="353" t="s">
        <v>35</v>
      </c>
      <c r="D23" s="353"/>
      <c r="E23" s="162"/>
      <c r="F23" s="372">
        <v>134</v>
      </c>
      <c r="G23" s="372"/>
      <c r="H23" s="372"/>
    </row>
    <row r="24" spans="2:11" ht="15.75" customHeight="1">
      <c r="B24" s="51"/>
      <c r="C24" s="54"/>
      <c r="D24" s="54"/>
      <c r="E24" s="48"/>
      <c r="F24" s="54"/>
      <c r="G24" s="54"/>
      <c r="H24" s="53"/>
    </row>
    <row r="25" spans="2:11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1" ht="15.75" customHeight="1" outlineLevel="1">
      <c r="B26" s="255">
        <v>1220</v>
      </c>
      <c r="C26" s="246" t="s">
        <v>229</v>
      </c>
      <c r="D26" s="246"/>
      <c r="E26" s="176">
        <v>2834</v>
      </c>
      <c r="F26" s="177">
        <f>E26*'Прайс-лист'!I3*(1-'Прайс-лист'!$E$3)</f>
        <v>2267.2000000000003</v>
      </c>
      <c r="G26" s="255"/>
      <c r="H26" s="178">
        <f>F26</f>
        <v>2267.2000000000003</v>
      </c>
    </row>
    <row r="27" spans="2:11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1" ht="276" customHeight="1" outlineLevel="2">
      <c r="B28" s="180"/>
      <c r="C28" s="346" t="s">
        <v>538</v>
      </c>
      <c r="D28" s="346"/>
      <c r="E28" s="346"/>
      <c r="F28" s="346"/>
      <c r="G28" s="346"/>
      <c r="H28" s="34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12"/>
      <c r="C30" s="247" t="s">
        <v>454</v>
      </c>
      <c r="D30" s="236" t="s">
        <v>277</v>
      </c>
      <c r="E30" s="224">
        <v>23</v>
      </c>
      <c r="F30" s="177">
        <f>E30*'Прайс-лист'!I3*(1-'Прайс-лист'!$E$3)</f>
        <v>18.400000000000002</v>
      </c>
      <c r="G30" s="179">
        <v>0</v>
      </c>
      <c r="H30" s="178">
        <f>F30*G30</f>
        <v>0</v>
      </c>
      <c r="J30" s="107" t="s">
        <v>277</v>
      </c>
      <c r="K30" s="107" t="s">
        <v>277</v>
      </c>
    </row>
    <row r="31" spans="2:11" ht="15.75" customHeight="1" outlineLevel="1">
      <c r="B31" s="255">
        <v>2125</v>
      </c>
      <c r="C31" s="247" t="s">
        <v>458</v>
      </c>
      <c r="D31" s="195" t="s">
        <v>277</v>
      </c>
      <c r="E31" s="224">
        <v>151</v>
      </c>
      <c r="F31" s="177">
        <f>E31*'Прайс-лист'!I3*(1-'Прайс-лист'!$E$3)</f>
        <v>120.80000000000001</v>
      </c>
      <c r="G31" s="179">
        <v>0</v>
      </c>
      <c r="H31" s="178">
        <f>F31*G31</f>
        <v>0</v>
      </c>
      <c r="J31" s="111" t="s">
        <v>453</v>
      </c>
      <c r="K31" s="107" t="s">
        <v>333</v>
      </c>
    </row>
    <row r="32" spans="2:11" ht="15.75" customHeight="1" outlineLevel="1">
      <c r="C32" s="193" t="s">
        <v>4</v>
      </c>
      <c r="D32" s="193"/>
      <c r="E32" s="193"/>
      <c r="F32" s="193"/>
      <c r="G32" s="193"/>
      <c r="H32" s="193"/>
      <c r="J32" s="107" t="s">
        <v>450</v>
      </c>
      <c r="K32" s="109" t="s">
        <v>331</v>
      </c>
    </row>
    <row r="33" spans="1:11" ht="15.75" customHeight="1" outlineLevel="1">
      <c r="A33" s="156"/>
      <c r="B33" s="250">
        <v>4144</v>
      </c>
      <c r="C33" s="354" t="s">
        <v>409</v>
      </c>
      <c r="D33" s="354"/>
      <c r="E33" s="224">
        <v>23</v>
      </c>
      <c r="F33" s="177">
        <f>E33*'Прайс-лист'!I3*(1-'Прайс-лист'!$E$3)</f>
        <v>18.400000000000002</v>
      </c>
      <c r="G33" s="179">
        <v>0</v>
      </c>
      <c r="H33" s="178">
        <f t="shared" ref="H33:H44" si="0">F33*G33</f>
        <v>0</v>
      </c>
      <c r="J33" s="114" t="s">
        <v>451</v>
      </c>
      <c r="K33" s="108"/>
    </row>
    <row r="34" spans="1:11" ht="15.75" customHeight="1" outlineLevel="1">
      <c r="A34" s="156"/>
      <c r="B34" s="250">
        <v>2348</v>
      </c>
      <c r="C34" s="354" t="s">
        <v>243</v>
      </c>
      <c r="D34" s="354"/>
      <c r="E34" s="224">
        <v>97</v>
      </c>
      <c r="F34" s="177">
        <f>E34*'Прайс-лист'!I3*(1-'Прайс-лист'!$E$3)</f>
        <v>77.600000000000009</v>
      </c>
      <c r="G34" s="179">
        <v>0</v>
      </c>
      <c r="H34" s="178">
        <f t="shared" si="0"/>
        <v>0</v>
      </c>
      <c r="J34" s="108" t="s">
        <v>456</v>
      </c>
      <c r="K34" s="114"/>
    </row>
    <row r="35" spans="1:11" ht="15.75" customHeight="1" outlineLevel="1">
      <c r="A35" s="156"/>
      <c r="B35" s="250">
        <v>2344</v>
      </c>
      <c r="C35" s="354" t="s">
        <v>5</v>
      </c>
      <c r="D35" s="354"/>
      <c r="E35" s="224">
        <v>66</v>
      </c>
      <c r="F35" s="177">
        <f>E35*'Прайс-лист'!I3*(1-'Прайс-лист'!$E$3)</f>
        <v>52.800000000000004</v>
      </c>
      <c r="G35" s="179">
        <v>0</v>
      </c>
      <c r="H35" s="178">
        <f t="shared" si="0"/>
        <v>0</v>
      </c>
      <c r="J35" s="133" t="s">
        <v>346</v>
      </c>
      <c r="K35" s="114"/>
    </row>
    <row r="36" spans="1:11" ht="15.75" customHeight="1" outlineLevel="1">
      <c r="A36" s="156"/>
      <c r="B36" s="250">
        <v>2345</v>
      </c>
      <c r="C36" s="354" t="s">
        <v>468</v>
      </c>
      <c r="D36" s="354"/>
      <c r="E36" s="224">
        <v>66</v>
      </c>
      <c r="F36" s="177">
        <f>E36*'Прайс-лист'!I3*(1-'Прайс-лист'!$E$3)</f>
        <v>52.800000000000004</v>
      </c>
      <c r="G36" s="179">
        <v>0</v>
      </c>
      <c r="H36" s="178">
        <f t="shared" si="0"/>
        <v>0</v>
      </c>
      <c r="J36" s="133" t="s">
        <v>455</v>
      </c>
      <c r="K36" s="111"/>
    </row>
    <row r="37" spans="1:11" ht="15.75" customHeight="1" outlineLevel="1">
      <c r="A37" s="156"/>
      <c r="B37" s="250">
        <v>2552</v>
      </c>
      <c r="C37" s="354" t="s">
        <v>242</v>
      </c>
      <c r="D37" s="354"/>
      <c r="E37" s="224">
        <v>350</v>
      </c>
      <c r="F37" s="177">
        <f>E37*'Прайс-лист'!I3*(1-'Прайс-лист'!$E$3)</f>
        <v>280</v>
      </c>
      <c r="G37" s="179">
        <v>0</v>
      </c>
      <c r="H37" s="178">
        <f t="shared" si="0"/>
        <v>0</v>
      </c>
    </row>
    <row r="38" spans="1:11" ht="15.75" customHeight="1" outlineLevel="1">
      <c r="A38" s="156"/>
      <c r="B38" s="250">
        <v>2210</v>
      </c>
      <c r="C38" s="354" t="s">
        <v>244</v>
      </c>
      <c r="D38" s="354"/>
      <c r="E38" s="224">
        <v>305</v>
      </c>
      <c r="F38" s="177">
        <f>E38*'Прайс-лист'!I3*(1-'Прайс-лист'!$E$3)</f>
        <v>244</v>
      </c>
      <c r="G38" s="179">
        <v>0</v>
      </c>
      <c r="H38" s="178">
        <f t="shared" si="0"/>
        <v>0</v>
      </c>
    </row>
    <row r="39" spans="1:11" ht="15.75" customHeight="1" outlineLevel="1">
      <c r="A39" s="156"/>
      <c r="B39" s="250">
        <v>2252</v>
      </c>
      <c r="C39" s="354" t="s">
        <v>245</v>
      </c>
      <c r="D39" s="354"/>
      <c r="E39" s="224">
        <v>267</v>
      </c>
      <c r="F39" s="177">
        <f>E39*'Прайс-лист'!I3*(1-'Прайс-лист'!$E$3)</f>
        <v>213.60000000000002</v>
      </c>
      <c r="G39" s="179">
        <v>0</v>
      </c>
      <c r="H39" s="178">
        <f t="shared" si="0"/>
        <v>0</v>
      </c>
    </row>
    <row r="40" spans="1:11" ht="15.75" customHeight="1" outlineLevel="1">
      <c r="A40" s="156"/>
      <c r="B40" s="250">
        <v>2280</v>
      </c>
      <c r="C40" s="354" t="s">
        <v>246</v>
      </c>
      <c r="D40" s="354"/>
      <c r="E40" s="224">
        <v>115</v>
      </c>
      <c r="F40" s="177">
        <f>E40*'Прайс-лист'!I3*(1-'Прайс-лист'!$E$3)</f>
        <v>92</v>
      </c>
      <c r="G40" s="179">
        <v>0</v>
      </c>
      <c r="H40" s="178">
        <f t="shared" si="0"/>
        <v>0</v>
      </c>
    </row>
    <row r="41" spans="1:11" ht="15.75" customHeight="1" outlineLevel="1">
      <c r="A41" s="156"/>
      <c r="B41" s="250">
        <v>2281</v>
      </c>
      <c r="C41" s="354" t="s">
        <v>273</v>
      </c>
      <c r="D41" s="354"/>
      <c r="E41" s="224">
        <v>115</v>
      </c>
      <c r="F41" s="177">
        <f>E41*'Прайс-лист'!I3*(1-'Прайс-лист'!$E$3)</f>
        <v>92</v>
      </c>
      <c r="G41" s="179">
        <v>0</v>
      </c>
      <c r="H41" s="178">
        <f t="shared" si="0"/>
        <v>0</v>
      </c>
    </row>
    <row r="42" spans="1:11" ht="15.75" customHeight="1" outlineLevel="1">
      <c r="A42" s="156"/>
      <c r="B42" s="250">
        <v>2927</v>
      </c>
      <c r="C42" s="354" t="s">
        <v>610</v>
      </c>
      <c r="D42" s="354"/>
      <c r="E42" s="224">
        <v>160</v>
      </c>
      <c r="F42" s="177">
        <f>E42*'Прайс-лист'!I3*(1-'Прайс-лист'!$E$3)</f>
        <v>128</v>
      </c>
      <c r="G42" s="179">
        <v>0</v>
      </c>
      <c r="H42" s="178">
        <f t="shared" si="0"/>
        <v>0</v>
      </c>
    </row>
    <row r="43" spans="1:11" ht="15.75" customHeight="1" outlineLevel="1">
      <c r="A43" s="156"/>
      <c r="B43" s="250">
        <v>2928</v>
      </c>
      <c r="C43" s="354" t="s">
        <v>611</v>
      </c>
      <c r="D43" s="354"/>
      <c r="E43" s="224">
        <v>203</v>
      </c>
      <c r="F43" s="177">
        <f>E43*'Прайс-лист'!I3*(1-'Прайс-лист'!$E$3)</f>
        <v>162.4</v>
      </c>
      <c r="G43" s="179">
        <v>0</v>
      </c>
      <c r="H43" s="178">
        <f t="shared" si="0"/>
        <v>0</v>
      </c>
    </row>
    <row r="44" spans="1:11" ht="15.75" customHeight="1" outlineLevel="1">
      <c r="A44" s="156"/>
      <c r="B44" s="250">
        <v>2831</v>
      </c>
      <c r="C44" s="354" t="s">
        <v>8</v>
      </c>
      <c r="D44" s="354"/>
      <c r="E44" s="224">
        <v>348</v>
      </c>
      <c r="F44" s="177">
        <f>E44*'Прайс-лист'!I3*(1-'Прайс-лист'!$E$3)</f>
        <v>278.40000000000003</v>
      </c>
      <c r="G44" s="179">
        <v>0</v>
      </c>
      <c r="H44" s="178">
        <f t="shared" si="0"/>
        <v>0</v>
      </c>
    </row>
    <row r="45" spans="1:11" s="378" customFormat="1" ht="18" outlineLevel="1">
      <c r="B45" s="397"/>
      <c r="C45" s="399"/>
      <c r="D45" s="399"/>
      <c r="E45" s="400"/>
      <c r="F45" s="380" t="s">
        <v>9</v>
      </c>
      <c r="G45" s="350">
        <f>SUM(H26:H44)</f>
        <v>2267.2000000000003</v>
      </c>
      <c r="H45" s="350"/>
    </row>
    <row r="47" spans="1:11" ht="15.75" customHeight="1">
      <c r="C47" s="260" t="s">
        <v>548</v>
      </c>
    </row>
    <row r="48" spans="1:11" ht="15.75" customHeight="1">
      <c r="C48" s="149"/>
    </row>
  </sheetData>
  <sortState ref="A32:H43">
    <sortCondition ref="A32"/>
  </sortState>
  <mergeCells count="57">
    <mergeCell ref="C13:D13"/>
    <mergeCell ref="F13:H13"/>
    <mergeCell ref="G45:H45"/>
    <mergeCell ref="C43:D43"/>
    <mergeCell ref="C44:D44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C23:D23"/>
    <mergeCell ref="F20:H20"/>
    <mergeCell ref="F21:H21"/>
    <mergeCell ref="F22:H22"/>
    <mergeCell ref="F23:H23"/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R120"/>
  <sheetViews>
    <sheetView showGridLines="0" zoomScaleNormal="100" workbookViewId="0">
      <pane ySplit="2" topLeftCell="A35" activePane="bottomLeft" state="frozen"/>
      <selection pane="bottomLeft" activeCell="F68" sqref="F68:H6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855468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4" width="15.7109375" style="152" hidden="1" customWidth="1" outlineLevel="1"/>
    <col min="15" max="16" width="15.7109375" style="155" hidden="1" customWidth="1" outlineLevel="1"/>
    <col min="17" max="17" width="9.140625" style="152" collapsed="1"/>
    <col min="18" max="16384" width="9.140625" style="152"/>
  </cols>
  <sheetData>
    <row r="2" spans="2:18" ht="15.75" customHeight="1">
      <c r="B2" s="344" t="s">
        <v>478</v>
      </c>
      <c r="C2" s="344"/>
      <c r="D2" s="344"/>
      <c r="E2" s="344"/>
      <c r="F2" s="344"/>
      <c r="G2" s="344"/>
      <c r="H2" s="344"/>
      <c r="Q2" s="343" t="s">
        <v>411</v>
      </c>
      <c r="R2" s="343"/>
    </row>
    <row r="3" spans="2:18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8" ht="15.75" customHeight="1" outlineLevel="1">
      <c r="B4" s="161"/>
      <c r="C4" s="351" t="s">
        <v>16</v>
      </c>
      <c r="D4" s="351"/>
      <c r="E4" s="162"/>
      <c r="F4" s="342">
        <v>750</v>
      </c>
      <c r="G4" s="342"/>
      <c r="H4" s="342"/>
    </row>
    <row r="5" spans="2:18" ht="15.75" customHeight="1" outlineLevel="1">
      <c r="B5" s="161"/>
      <c r="C5" s="351" t="s">
        <v>17</v>
      </c>
      <c r="D5" s="351"/>
      <c r="E5" s="162"/>
      <c r="F5" s="342">
        <v>557</v>
      </c>
      <c r="G5" s="342"/>
      <c r="H5" s="342"/>
    </row>
    <row r="6" spans="2:18" ht="15.75" customHeight="1" outlineLevel="1">
      <c r="B6" s="161"/>
      <c r="C6" s="351" t="s">
        <v>18</v>
      </c>
      <c r="D6" s="351"/>
      <c r="E6" s="162"/>
      <c r="F6" s="342">
        <v>285</v>
      </c>
      <c r="G6" s="342"/>
      <c r="H6" s="342"/>
    </row>
    <row r="7" spans="2:18" ht="15.75" customHeight="1" outlineLevel="1">
      <c r="B7" s="161"/>
      <c r="C7" s="351" t="s">
        <v>19</v>
      </c>
      <c r="D7" s="351"/>
      <c r="E7" s="162"/>
      <c r="F7" s="342">
        <v>170</v>
      </c>
      <c r="G7" s="342"/>
      <c r="H7" s="342"/>
    </row>
    <row r="8" spans="2:18" ht="15.75" customHeight="1" outlineLevel="1">
      <c r="B8" s="161"/>
      <c r="C8" s="351" t="s">
        <v>20</v>
      </c>
      <c r="D8" s="351"/>
      <c r="E8" s="162"/>
      <c r="F8" s="342">
        <v>57</v>
      </c>
      <c r="G8" s="342"/>
      <c r="H8" s="342"/>
    </row>
    <row r="9" spans="2:18" ht="15.75" customHeight="1" outlineLevel="1">
      <c r="B9" s="161"/>
      <c r="C9" s="351" t="s">
        <v>36</v>
      </c>
      <c r="D9" s="351"/>
      <c r="E9" s="162"/>
      <c r="F9" s="342">
        <v>950</v>
      </c>
      <c r="G9" s="342"/>
      <c r="H9" s="342"/>
    </row>
    <row r="10" spans="2:18" ht="15.75" customHeight="1" outlineLevel="1">
      <c r="B10" s="161"/>
      <c r="C10" s="351" t="s">
        <v>21</v>
      </c>
      <c r="D10" s="351"/>
      <c r="E10" s="162"/>
      <c r="F10" s="342">
        <v>1400</v>
      </c>
      <c r="G10" s="342"/>
      <c r="H10" s="342"/>
    </row>
    <row r="11" spans="2:18" ht="15.75" customHeight="1" outlineLevel="1">
      <c r="B11" s="161"/>
      <c r="C11" s="351" t="s">
        <v>22</v>
      </c>
      <c r="D11" s="351"/>
      <c r="E11" s="162"/>
      <c r="F11" s="342">
        <v>10</v>
      </c>
      <c r="G11" s="342"/>
      <c r="H11" s="342"/>
    </row>
    <row r="12" spans="2:18" ht="15.75" customHeight="1" outlineLevel="1">
      <c r="B12" s="161"/>
      <c r="C12" s="351" t="s">
        <v>23</v>
      </c>
      <c r="D12" s="351"/>
      <c r="E12" s="162"/>
      <c r="F12" s="342">
        <v>5</v>
      </c>
      <c r="G12" s="342"/>
      <c r="H12" s="342"/>
    </row>
    <row r="13" spans="2:18" ht="15.75" customHeight="1" outlineLevel="1">
      <c r="B13" s="161"/>
      <c r="C13" s="351" t="s">
        <v>172</v>
      </c>
      <c r="D13" s="351"/>
      <c r="E13" s="162"/>
      <c r="F13" s="300"/>
      <c r="G13" s="300">
        <v>200</v>
      </c>
      <c r="H13" s="300"/>
    </row>
    <row r="14" spans="2:18" ht="15.75" customHeight="1" outlineLevel="1">
      <c r="B14" s="161"/>
      <c r="C14" s="351" t="s">
        <v>24</v>
      </c>
      <c r="D14" s="351"/>
      <c r="E14" s="162"/>
      <c r="F14" s="342">
        <v>225</v>
      </c>
      <c r="G14" s="342"/>
      <c r="H14" s="342"/>
    </row>
    <row r="15" spans="2:18" ht="15.75" customHeight="1" outlineLevel="1">
      <c r="B15" s="161"/>
      <c r="C15" s="351" t="s">
        <v>25</v>
      </c>
      <c r="D15" s="351"/>
      <c r="E15" s="162"/>
      <c r="F15" s="342">
        <v>250</v>
      </c>
      <c r="G15" s="342"/>
      <c r="H15" s="342"/>
    </row>
    <row r="16" spans="2:18" ht="15.75" customHeight="1" outlineLevel="1">
      <c r="B16" s="161"/>
      <c r="C16" s="351" t="s">
        <v>26</v>
      </c>
      <c r="D16" s="351"/>
      <c r="E16" s="162"/>
      <c r="F16" s="342">
        <v>300</v>
      </c>
      <c r="G16" s="342"/>
      <c r="H16" s="342"/>
    </row>
    <row r="17" spans="2:16" ht="15.75" customHeight="1" outlineLevel="1">
      <c r="B17" s="161"/>
      <c r="C17" s="351" t="s">
        <v>27</v>
      </c>
      <c r="D17" s="351"/>
      <c r="E17" s="162"/>
      <c r="F17" s="342">
        <v>635</v>
      </c>
      <c r="G17" s="342"/>
      <c r="H17" s="342"/>
    </row>
    <row r="18" spans="2:16" ht="15.75" customHeight="1" outlineLevel="1">
      <c r="B18" s="161"/>
      <c r="C18" s="351" t="s">
        <v>28</v>
      </c>
      <c r="D18" s="351"/>
      <c r="E18" s="162"/>
      <c r="F18" s="342" t="s">
        <v>473</v>
      </c>
      <c r="G18" s="342"/>
      <c r="H18" s="342"/>
    </row>
    <row r="19" spans="2:16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6" ht="15.75" customHeight="1" outlineLevel="1">
      <c r="B20" s="161"/>
      <c r="C20" s="351" t="s">
        <v>37</v>
      </c>
      <c r="D20" s="351"/>
      <c r="E20" s="162"/>
      <c r="F20" s="342" t="s">
        <v>301</v>
      </c>
      <c r="G20" s="342"/>
      <c r="H20" s="342"/>
    </row>
    <row r="21" spans="2:16" ht="15.75" customHeight="1" outlineLevel="1">
      <c r="B21" s="161"/>
      <c r="C21" s="353" t="s">
        <v>156</v>
      </c>
      <c r="D21" s="353"/>
      <c r="E21" s="162"/>
      <c r="F21" s="342" t="s">
        <v>551</v>
      </c>
      <c r="G21" s="342"/>
      <c r="H21" s="342"/>
    </row>
    <row r="22" spans="2:16" ht="15.75" customHeight="1" outlineLevel="1">
      <c r="B22" s="161"/>
      <c r="C22" s="353" t="s">
        <v>157</v>
      </c>
      <c r="D22" s="353"/>
      <c r="E22" s="162"/>
      <c r="F22" s="342" t="s">
        <v>552</v>
      </c>
      <c r="G22" s="342"/>
      <c r="H22" s="342"/>
    </row>
    <row r="23" spans="2:16" ht="15.75" customHeight="1" outlineLevel="1">
      <c r="B23" s="161"/>
      <c r="C23" s="353" t="s">
        <v>159</v>
      </c>
      <c r="D23" s="353"/>
      <c r="E23" s="162"/>
      <c r="F23" s="342" t="s">
        <v>553</v>
      </c>
      <c r="G23" s="342"/>
      <c r="H23" s="342"/>
    </row>
    <row r="24" spans="2:16" ht="15.75" customHeight="1" outlineLevel="1">
      <c r="B24" s="161"/>
      <c r="C24" s="353" t="s">
        <v>35</v>
      </c>
      <c r="D24" s="353"/>
      <c r="E24" s="162"/>
      <c r="F24" s="342">
        <v>1250</v>
      </c>
      <c r="G24" s="342"/>
      <c r="H24" s="342"/>
    </row>
    <row r="25" spans="2:16" ht="15.75" customHeight="1">
      <c r="B25" s="51"/>
      <c r="C25" s="54"/>
      <c r="D25" s="54"/>
      <c r="E25" s="89"/>
      <c r="F25" s="54"/>
      <c r="G25" s="54"/>
      <c r="H25" s="53"/>
    </row>
    <row r="26" spans="2:16" ht="15.75" customHeight="1" outlineLevel="1">
      <c r="B26" s="201" t="s">
        <v>39</v>
      </c>
      <c r="C26" s="202" t="s">
        <v>44</v>
      </c>
      <c r="D26" s="202"/>
      <c r="E26" s="203" t="s">
        <v>1</v>
      </c>
      <c r="F26" s="202" t="s">
        <v>1</v>
      </c>
      <c r="G26" s="202" t="s">
        <v>40</v>
      </c>
      <c r="H26" s="204" t="s">
        <v>41</v>
      </c>
    </row>
    <row r="27" spans="2:16" ht="15.75" customHeight="1" outlineLevel="1">
      <c r="B27" s="297">
        <v>1850</v>
      </c>
      <c r="C27" s="292" t="s">
        <v>146</v>
      </c>
      <c r="D27" s="292"/>
      <c r="E27" s="176">
        <f>32865+115</f>
        <v>32980</v>
      </c>
      <c r="F27" s="177">
        <f>E27*'Прайс-лист'!I3*(1-'Прайс-лист'!$E$3)</f>
        <v>26384</v>
      </c>
      <c r="G27" s="255"/>
      <c r="H27" s="178">
        <f>F27</f>
        <v>26384</v>
      </c>
    </row>
    <row r="28" spans="2:16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6" ht="378" customHeight="1" outlineLevel="2">
      <c r="B29" s="180"/>
      <c r="C29" s="346" t="s">
        <v>637</v>
      </c>
      <c r="D29" s="346"/>
      <c r="E29" s="346"/>
      <c r="F29" s="346"/>
      <c r="G29" s="346"/>
      <c r="H29" s="346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94">
        <v>2487</v>
      </c>
      <c r="C31" s="295" t="s">
        <v>3</v>
      </c>
      <c r="D31" s="184" t="s">
        <v>277</v>
      </c>
      <c r="E31" s="183">
        <v>1025</v>
      </c>
      <c r="F31" s="177">
        <f>E31*'Прайс-лист'!I3*(1-'Прайс-лист'!$E$3)</f>
        <v>820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</row>
    <row r="32" spans="2:16" ht="15.75" customHeight="1" outlineLevel="1">
      <c r="B32" s="194">
        <v>2001</v>
      </c>
      <c r="C32" s="291" t="s">
        <v>448</v>
      </c>
      <c r="D32" s="291"/>
      <c r="E32" s="183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6" si="0">F32*G32</f>
        <v>0</v>
      </c>
      <c r="J32" s="109" t="s">
        <v>368</v>
      </c>
      <c r="K32" s="109" t="s">
        <v>444</v>
      </c>
      <c r="L32" s="111" t="s">
        <v>445</v>
      </c>
      <c r="M32" s="128" t="s">
        <v>399</v>
      </c>
      <c r="N32" s="280" t="s">
        <v>401</v>
      </c>
      <c r="O32" s="109" t="s">
        <v>334</v>
      </c>
      <c r="P32" s="111" t="s">
        <v>383</v>
      </c>
    </row>
    <row r="33" spans="2:16" ht="15.75" customHeight="1" outlineLevel="1">
      <c r="B33" s="294"/>
      <c r="C33" s="291" t="s">
        <v>464</v>
      </c>
      <c r="D33" s="195" t="s">
        <v>277</v>
      </c>
      <c r="E33" s="183">
        <v>5000</v>
      </c>
      <c r="F33" s="177">
        <f>E33*'Прайс-лист'!I3*(1-'Прайс-лист'!$E$3)</f>
        <v>4000</v>
      </c>
      <c r="G33" s="179">
        <v>0</v>
      </c>
      <c r="H33" s="178">
        <f t="shared" si="0"/>
        <v>0</v>
      </c>
      <c r="J33" s="109" t="s">
        <v>367</v>
      </c>
      <c r="K33" s="109" t="s">
        <v>443</v>
      </c>
      <c r="L33" s="109" t="s">
        <v>446</v>
      </c>
      <c r="M33" s="128" t="s">
        <v>400</v>
      </c>
      <c r="N33" s="280" t="s">
        <v>402</v>
      </c>
      <c r="O33" s="109" t="s">
        <v>335</v>
      </c>
      <c r="P33" s="107" t="s">
        <v>382</v>
      </c>
    </row>
    <row r="34" spans="2:16" ht="15.75" customHeight="1" outlineLevel="1">
      <c r="B34" s="294">
        <v>211601</v>
      </c>
      <c r="C34" s="291" t="s">
        <v>464</v>
      </c>
      <c r="D34" s="195" t="s">
        <v>277</v>
      </c>
      <c r="E34" s="183">
        <v>6050</v>
      </c>
      <c r="F34" s="177">
        <f>E34*'Прайс-лист'!I3*(1-'Прайс-лист'!$E$3)</f>
        <v>4840</v>
      </c>
      <c r="G34" s="179">
        <v>0</v>
      </c>
      <c r="H34" s="178">
        <f t="shared" si="0"/>
        <v>0</v>
      </c>
      <c r="J34" s="109" t="s">
        <v>331</v>
      </c>
      <c r="K34" s="111" t="s">
        <v>526</v>
      </c>
      <c r="L34" s="109" t="s">
        <v>447</v>
      </c>
      <c r="M34" s="123"/>
      <c r="N34" s="281" t="s">
        <v>613</v>
      </c>
      <c r="O34" s="109" t="s">
        <v>336</v>
      </c>
      <c r="P34" s="109"/>
    </row>
    <row r="35" spans="2:16" ht="15.75" customHeight="1" outlineLevel="1">
      <c r="B35" s="294">
        <v>2004</v>
      </c>
      <c r="C35" s="291" t="s">
        <v>279</v>
      </c>
      <c r="D35" s="195" t="s">
        <v>277</v>
      </c>
      <c r="E35" s="183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332</v>
      </c>
      <c r="L35" s="109"/>
      <c r="M35" s="109"/>
      <c r="N35" s="281" t="s">
        <v>614</v>
      </c>
      <c r="O35" s="111" t="s">
        <v>435</v>
      </c>
      <c r="P35" s="111"/>
    </row>
    <row r="36" spans="2:16" ht="15.75" customHeight="1" outlineLevel="1">
      <c r="B36" s="294">
        <v>3097</v>
      </c>
      <c r="C36" s="289" t="s">
        <v>408</v>
      </c>
      <c r="D36" s="195" t="s">
        <v>277</v>
      </c>
      <c r="E36" s="183">
        <v>400</v>
      </c>
      <c r="F36" s="177">
        <f>E36*'Прайс-лист'!I3*(1-'Прайс-лист'!$E$3)</f>
        <v>320</v>
      </c>
      <c r="G36" s="179">
        <v>0</v>
      </c>
      <c r="H36" s="178">
        <f t="shared" si="0"/>
        <v>0</v>
      </c>
      <c r="J36" s="111" t="s">
        <v>333</v>
      </c>
      <c r="M36" s="110"/>
      <c r="N36" s="280" t="s">
        <v>403</v>
      </c>
      <c r="O36" s="110"/>
      <c r="P36" s="110"/>
    </row>
    <row r="37" spans="2:16" ht="15.75" customHeight="1" outlineLevel="1">
      <c r="B37" s="294">
        <v>3508</v>
      </c>
      <c r="C37" s="295" t="s">
        <v>329</v>
      </c>
      <c r="D37" s="184" t="s">
        <v>277</v>
      </c>
      <c r="E37" s="183">
        <v>1900</v>
      </c>
      <c r="F37" s="177">
        <f>E37*'Прайс-лист'!I3*(1-'Прайс-лист'!$E$3)</f>
        <v>1520</v>
      </c>
      <c r="G37" s="179">
        <v>0</v>
      </c>
      <c r="H37" s="178">
        <f>F37*G37</f>
        <v>0</v>
      </c>
      <c r="M37" s="155"/>
      <c r="N37" s="280" t="s">
        <v>404</v>
      </c>
    </row>
    <row r="38" spans="2:16" ht="15.75" customHeight="1" outlineLevel="1">
      <c r="B38" s="290" t="s">
        <v>378</v>
      </c>
      <c r="C38" s="288" t="s">
        <v>381</v>
      </c>
      <c r="D38" s="184" t="s">
        <v>277</v>
      </c>
      <c r="E38" s="183">
        <v>0</v>
      </c>
      <c r="F38" s="177">
        <f>E38*'Прайс-лист'!I3*(1-'Прайс-лист'!$E$3)</f>
        <v>0</v>
      </c>
      <c r="G38" s="179">
        <v>0</v>
      </c>
      <c r="H38" s="178">
        <f t="shared" ref="H38:H39" si="1">F38*G38</f>
        <v>0</v>
      </c>
      <c r="M38" s="155"/>
      <c r="N38" s="280" t="s">
        <v>405</v>
      </c>
    </row>
    <row r="39" spans="2:16" ht="15.75" customHeight="1" outlineLevel="1">
      <c r="B39" s="290">
        <v>2143</v>
      </c>
      <c r="C39" s="289" t="s">
        <v>360</v>
      </c>
      <c r="D39" s="289"/>
      <c r="E39" s="183">
        <v>205</v>
      </c>
      <c r="F39" s="177">
        <f>E39*'Прайс-лист'!I3*(1-'Прайс-лист'!$E$3)</f>
        <v>164</v>
      </c>
      <c r="G39" s="179">
        <v>0</v>
      </c>
      <c r="H39" s="178">
        <f t="shared" si="1"/>
        <v>0</v>
      </c>
      <c r="M39" s="155"/>
      <c r="N39" s="281" t="s">
        <v>615</v>
      </c>
    </row>
    <row r="40" spans="2:16" ht="15.75" customHeight="1" outlineLevel="1">
      <c r="B40" s="294"/>
      <c r="C40" s="291" t="s">
        <v>440</v>
      </c>
      <c r="D40" s="291"/>
      <c r="E40" s="183">
        <v>291</v>
      </c>
      <c r="F40" s="196" t="s">
        <v>479</v>
      </c>
      <c r="G40" s="179">
        <v>0</v>
      </c>
      <c r="H40" s="196" t="s">
        <v>69</v>
      </c>
      <c r="M40" s="155"/>
      <c r="N40" s="280" t="s">
        <v>406</v>
      </c>
    </row>
    <row r="41" spans="2:16" ht="15.75" customHeight="1" outlineLevel="1">
      <c r="C41" s="193" t="s">
        <v>4</v>
      </c>
      <c r="D41" s="193"/>
      <c r="E41" s="193"/>
      <c r="F41" s="193"/>
      <c r="G41" s="193"/>
      <c r="H41" s="193"/>
      <c r="N41" s="280" t="s">
        <v>407</v>
      </c>
    </row>
    <row r="42" spans="2:16" ht="15.75" customHeight="1" outlineLevel="1">
      <c r="B42" s="290">
        <v>414601</v>
      </c>
      <c r="C42" s="349" t="s">
        <v>377</v>
      </c>
      <c r="D42" s="349"/>
      <c r="E42" s="186">
        <v>71</v>
      </c>
      <c r="F42" s="177">
        <f>E42*'Прайс-лист'!I3*(1-'Прайс-лист'!$E$3)</f>
        <v>56.800000000000004</v>
      </c>
      <c r="G42" s="179">
        <v>0</v>
      </c>
      <c r="H42" s="178">
        <f t="shared" ref="H42:H44" si="2">F42*G42</f>
        <v>0</v>
      </c>
      <c r="M42" s="67"/>
      <c r="N42" s="282"/>
    </row>
    <row r="43" spans="2:16" ht="15.75" customHeight="1" outlineLevel="1">
      <c r="B43" s="290">
        <v>2541</v>
      </c>
      <c r="C43" s="349" t="s">
        <v>518</v>
      </c>
      <c r="D43" s="349"/>
      <c r="E43" s="186">
        <v>695</v>
      </c>
      <c r="F43" s="177">
        <f>E43*'Прайс-лист'!I3*(1-'Прайс-лист'!$E$3)</f>
        <v>556</v>
      </c>
      <c r="G43" s="179">
        <v>0</v>
      </c>
      <c r="H43" s="178">
        <f t="shared" si="2"/>
        <v>0</v>
      </c>
      <c r="N43" s="283" t="s">
        <v>347</v>
      </c>
    </row>
    <row r="44" spans="2:16" ht="15.75" customHeight="1" outlineLevel="1">
      <c r="B44" s="290">
        <v>2542</v>
      </c>
      <c r="C44" s="349" t="s">
        <v>535</v>
      </c>
      <c r="D44" s="349"/>
      <c r="E44" s="186">
        <v>1200</v>
      </c>
      <c r="F44" s="177">
        <f>E44*'Прайс-лист'!I3*(1-'Прайс-лист'!$E$3)</f>
        <v>960</v>
      </c>
      <c r="G44" s="179">
        <v>0</v>
      </c>
      <c r="H44" s="178">
        <f t="shared" si="2"/>
        <v>0</v>
      </c>
    </row>
    <row r="45" spans="2:16" ht="15.75" customHeight="1" outlineLevel="1">
      <c r="B45" s="290">
        <v>2706</v>
      </c>
      <c r="C45" s="349" t="s">
        <v>441</v>
      </c>
      <c r="D45" s="349"/>
      <c r="E45" s="186">
        <v>686</v>
      </c>
      <c r="F45" s="177">
        <f>E45*'Прайс-лист'!I3*(1-'Прайс-лист'!$E$3)</f>
        <v>548.80000000000007</v>
      </c>
      <c r="G45" s="179">
        <v>0</v>
      </c>
      <c r="H45" s="178">
        <f>F45*G45</f>
        <v>0</v>
      </c>
    </row>
    <row r="46" spans="2:16" ht="15.75" customHeight="1" outlineLevel="1">
      <c r="B46" s="290">
        <v>2705</v>
      </c>
      <c r="C46" s="349" t="s">
        <v>109</v>
      </c>
      <c r="D46" s="349"/>
      <c r="E46" s="186">
        <v>735</v>
      </c>
      <c r="F46" s="177">
        <f>E46*'Прайс-лист'!I3*(1-'Прайс-лист'!$E$3)</f>
        <v>588</v>
      </c>
      <c r="G46" s="179">
        <v>0</v>
      </c>
      <c r="H46" s="178">
        <f>F46*G46</f>
        <v>0</v>
      </c>
    </row>
    <row r="47" spans="2:16" ht="15.75" customHeight="1" outlineLevel="1">
      <c r="B47" s="290">
        <v>2601</v>
      </c>
      <c r="C47" s="349" t="s">
        <v>633</v>
      </c>
      <c r="D47" s="349"/>
      <c r="E47" s="186">
        <v>101</v>
      </c>
      <c r="F47" s="177">
        <f>E47*'Прайс-лист'!I3*(1-'Прайс-лист'!$E$3)</f>
        <v>80.800000000000011</v>
      </c>
      <c r="G47" s="179">
        <v>0</v>
      </c>
      <c r="H47" s="178">
        <f>F47*G47</f>
        <v>0</v>
      </c>
    </row>
    <row r="48" spans="2:16" ht="15.75" customHeight="1" outlineLevel="1">
      <c r="B48" s="290">
        <v>2273</v>
      </c>
      <c r="C48" s="349" t="s">
        <v>622</v>
      </c>
      <c r="D48" s="349"/>
      <c r="E48" s="186">
        <v>2160</v>
      </c>
      <c r="F48" s="177">
        <f>E48*'Прайс-лист'!I3*(1-'Прайс-лист'!$E$3)</f>
        <v>1728</v>
      </c>
      <c r="G48" s="179">
        <v>0</v>
      </c>
      <c r="H48" s="178">
        <f t="shared" ref="H48" si="3">F48*G48</f>
        <v>0</v>
      </c>
    </row>
    <row r="49" spans="2:16" ht="14.25" outlineLevel="1">
      <c r="B49" s="290">
        <v>2435</v>
      </c>
      <c r="C49" s="353" t="s">
        <v>523</v>
      </c>
      <c r="D49" s="353"/>
      <c r="E49" s="183">
        <v>755</v>
      </c>
      <c r="F49" s="177">
        <f>E49*'Прайс-лист'!I3*(1-'Прайс-лист'!$E$3)</f>
        <v>604</v>
      </c>
      <c r="G49" s="179">
        <v>0</v>
      </c>
      <c r="H49" s="178">
        <f t="shared" ref="H49:H56" si="4">F49*G49</f>
        <v>0</v>
      </c>
    </row>
    <row r="50" spans="2:16" ht="15.75" customHeight="1" outlineLevel="1">
      <c r="B50" s="290">
        <v>2651</v>
      </c>
      <c r="C50" s="349" t="s">
        <v>110</v>
      </c>
      <c r="D50" s="349"/>
      <c r="E50" s="186">
        <v>440</v>
      </c>
      <c r="F50" s="177">
        <f>E50*'Прайс-лист'!I3*(1-'Прайс-лист'!$E$3)</f>
        <v>352</v>
      </c>
      <c r="G50" s="179">
        <v>0</v>
      </c>
      <c r="H50" s="178">
        <f t="shared" si="4"/>
        <v>0</v>
      </c>
    </row>
    <row r="51" spans="2:16" ht="15.75" customHeight="1" outlineLevel="1">
      <c r="B51" s="290">
        <v>3098</v>
      </c>
      <c r="C51" s="349" t="s">
        <v>293</v>
      </c>
      <c r="D51" s="349"/>
      <c r="E51" s="186">
        <v>40</v>
      </c>
      <c r="F51" s="177">
        <f>E51*'Прайс-лист'!I3*(1-'Прайс-лист'!$E$3)</f>
        <v>32</v>
      </c>
      <c r="G51" s="248">
        <f>IF(G36*G50,1,0)</f>
        <v>0</v>
      </c>
      <c r="H51" s="178">
        <f t="shared" si="4"/>
        <v>0</v>
      </c>
    </row>
    <row r="52" spans="2:16" ht="15.75" customHeight="1" outlineLevel="1">
      <c r="B52" s="290">
        <v>2652</v>
      </c>
      <c r="C52" s="349" t="s">
        <v>519</v>
      </c>
      <c r="D52" s="349"/>
      <c r="E52" s="186">
        <v>350</v>
      </c>
      <c r="F52" s="177">
        <f>E52*'Прайс-лист'!I3*(1-'Прайс-лист'!$E$3)</f>
        <v>280</v>
      </c>
      <c r="G52" s="179">
        <v>0</v>
      </c>
      <c r="H52" s="178">
        <f t="shared" si="4"/>
        <v>0</v>
      </c>
    </row>
    <row r="53" spans="2:16" ht="15.75" customHeight="1" outlineLevel="1">
      <c r="B53" s="290">
        <v>309801</v>
      </c>
      <c r="C53" s="349" t="s">
        <v>430</v>
      </c>
      <c r="D53" s="349"/>
      <c r="E53" s="186">
        <v>32</v>
      </c>
      <c r="F53" s="177">
        <f>E53*'Прайс-лист'!I3*(1-'Прайс-лист'!$E$3)</f>
        <v>25.6</v>
      </c>
      <c r="G53" s="248">
        <f>IF(G36*G52,1,0)</f>
        <v>0</v>
      </c>
      <c r="H53" s="178">
        <f t="shared" si="4"/>
        <v>0</v>
      </c>
    </row>
    <row r="54" spans="2:16" ht="15.75" customHeight="1" outlineLevel="1">
      <c r="B54" s="290">
        <v>2417</v>
      </c>
      <c r="C54" s="349" t="s">
        <v>111</v>
      </c>
      <c r="D54" s="349"/>
      <c r="E54" s="186">
        <v>565</v>
      </c>
      <c r="F54" s="177">
        <f>E54*'Прайс-лист'!I3*(1-'Прайс-лист'!$E$3)</f>
        <v>452</v>
      </c>
      <c r="G54" s="179">
        <v>0</v>
      </c>
      <c r="H54" s="178">
        <f t="shared" si="4"/>
        <v>0</v>
      </c>
    </row>
    <row r="55" spans="2:16" ht="15.75" customHeight="1" outlineLevel="1">
      <c r="B55" s="290">
        <v>2743</v>
      </c>
      <c r="C55" s="349" t="s">
        <v>619</v>
      </c>
      <c r="D55" s="349"/>
      <c r="E55" s="186">
        <v>905</v>
      </c>
      <c r="F55" s="177">
        <f>E55*'Прайс-лист'!I3*(1-'Прайс-лист'!$E$3)</f>
        <v>724</v>
      </c>
      <c r="G55" s="179">
        <v>0</v>
      </c>
      <c r="H55" s="178">
        <f t="shared" si="4"/>
        <v>0</v>
      </c>
    </row>
    <row r="56" spans="2:16" ht="15.75" customHeight="1" outlineLevel="1">
      <c r="B56" s="290">
        <v>2745</v>
      </c>
      <c r="C56" s="349" t="s">
        <v>620</v>
      </c>
      <c r="D56" s="349"/>
      <c r="E56" s="186">
        <v>1131</v>
      </c>
      <c r="F56" s="208">
        <f>E56*'Прайс-лист'!I3*(1-'Прайс-лист'!$E$3)</f>
        <v>904.80000000000007</v>
      </c>
      <c r="G56" s="179">
        <v>0</v>
      </c>
      <c r="H56" s="209">
        <f t="shared" si="4"/>
        <v>0</v>
      </c>
    </row>
    <row r="57" spans="2:16" ht="15.75" customHeight="1" outlineLevel="1">
      <c r="B57" s="290">
        <v>2742</v>
      </c>
      <c r="C57" s="349" t="s">
        <v>621</v>
      </c>
      <c r="D57" s="349"/>
      <c r="E57" s="186">
        <v>950</v>
      </c>
      <c r="F57" s="177">
        <f>E57*'Прайс-лист'!I3*(1-'Прайс-лист'!$E$3)</f>
        <v>760</v>
      </c>
      <c r="G57" s="179">
        <v>0</v>
      </c>
      <c r="H57" s="178">
        <f t="shared" ref="H57:H58" si="5">F57*G57</f>
        <v>0</v>
      </c>
    </row>
    <row r="58" spans="2:16" ht="15.75" customHeight="1" outlineLevel="1">
      <c r="B58" s="290">
        <v>2718</v>
      </c>
      <c r="C58" s="349" t="s">
        <v>480</v>
      </c>
      <c r="D58" s="349"/>
      <c r="E58" s="186">
        <v>1380</v>
      </c>
      <c r="F58" s="177">
        <f>E58*'Прайс-лист'!I3*(1-'Прайс-лист'!$E$3)</f>
        <v>1104</v>
      </c>
      <c r="G58" s="179">
        <v>0</v>
      </c>
      <c r="H58" s="178">
        <f t="shared" si="5"/>
        <v>0</v>
      </c>
    </row>
    <row r="59" spans="2:16" ht="15.75" customHeight="1" outlineLevel="1">
      <c r="B59" s="290">
        <v>2744</v>
      </c>
      <c r="C59" s="349" t="s">
        <v>297</v>
      </c>
      <c r="D59" s="349"/>
      <c r="E59" s="186">
        <v>4180</v>
      </c>
      <c r="F59" s="177">
        <f>E59*'Прайс-лист'!I3*(1-'Прайс-лист'!$E$3)</f>
        <v>3344</v>
      </c>
      <c r="G59" s="179">
        <v>0</v>
      </c>
      <c r="H59" s="178">
        <f t="shared" ref="H59:H67" si="6">F59*G59</f>
        <v>0</v>
      </c>
    </row>
    <row r="60" spans="2:16" ht="15.75" customHeight="1" outlineLevel="1">
      <c r="B60" s="290">
        <v>2948</v>
      </c>
      <c r="C60" s="349" t="s">
        <v>6</v>
      </c>
      <c r="D60" s="349"/>
      <c r="E60" s="186">
        <v>280</v>
      </c>
      <c r="F60" s="177">
        <f>E60*'Прайс-лист'!I3*(1-'Прайс-лист'!$E$3)</f>
        <v>224</v>
      </c>
      <c r="G60" s="179">
        <v>0</v>
      </c>
      <c r="H60" s="178">
        <f t="shared" si="6"/>
        <v>0</v>
      </c>
    </row>
    <row r="61" spans="2:16" ht="15.75" customHeight="1" outlineLevel="1">
      <c r="B61" s="290">
        <v>2949</v>
      </c>
      <c r="C61" s="349" t="s">
        <v>67</v>
      </c>
      <c r="D61" s="349"/>
      <c r="E61" s="186">
        <v>310</v>
      </c>
      <c r="F61" s="177">
        <f>E61*'Прайс-лист'!I3*(1-'Прайс-лист'!$E$3)</f>
        <v>248</v>
      </c>
      <c r="G61" s="179">
        <v>0</v>
      </c>
      <c r="H61" s="178">
        <f t="shared" si="6"/>
        <v>0</v>
      </c>
    </row>
    <row r="62" spans="2:16" ht="15.75" customHeight="1" outlineLevel="1">
      <c r="B62" s="290">
        <v>2997</v>
      </c>
      <c r="C62" s="349" t="s">
        <v>8</v>
      </c>
      <c r="D62" s="349"/>
      <c r="E62" s="186">
        <v>930</v>
      </c>
      <c r="F62" s="177">
        <f>E62*'Прайс-лист'!I3*(1-'Прайс-лист'!$E$3)</f>
        <v>744</v>
      </c>
      <c r="G62" s="179">
        <v>0</v>
      </c>
      <c r="H62" s="178">
        <f t="shared" si="6"/>
        <v>0</v>
      </c>
    </row>
    <row r="63" spans="2:16" ht="15.75" customHeight="1" outlineLevel="1">
      <c r="B63" s="290">
        <v>299701</v>
      </c>
      <c r="C63" s="349" t="s">
        <v>520</v>
      </c>
      <c r="D63" s="349"/>
      <c r="E63" s="186">
        <v>171</v>
      </c>
      <c r="F63" s="177">
        <f>E63*'Прайс-лист'!I3*(1-'Прайс-лист'!$E$3)</f>
        <v>136.80000000000001</v>
      </c>
      <c r="G63" s="179">
        <v>0</v>
      </c>
      <c r="H63" s="178">
        <f t="shared" si="6"/>
        <v>0</v>
      </c>
    </row>
    <row r="64" spans="2:16" ht="15.75" customHeight="1" outlineLevel="1">
      <c r="B64" s="290">
        <v>299901</v>
      </c>
      <c r="C64" s="349" t="s">
        <v>474</v>
      </c>
      <c r="D64" s="349"/>
      <c r="E64" s="186">
        <v>400</v>
      </c>
      <c r="F64" s="177">
        <f>E64*'Прайс-лист'!I3*(1-'Прайс-лист'!$E$3)</f>
        <v>320</v>
      </c>
      <c r="G64" s="179">
        <v>0</v>
      </c>
      <c r="H64" s="178">
        <f t="shared" si="6"/>
        <v>0</v>
      </c>
      <c r="O64" s="152"/>
      <c r="P64" s="152"/>
    </row>
    <row r="65" spans="2:16" ht="15.75" customHeight="1" outlineLevel="1">
      <c r="B65" s="290">
        <v>2998</v>
      </c>
      <c r="C65" s="349" t="s">
        <v>476</v>
      </c>
      <c r="D65" s="349"/>
      <c r="E65" s="186">
        <v>280</v>
      </c>
      <c r="F65" s="177">
        <f>E65*'Прайс-лист'!I3*(1-'Прайс-лист'!$E$3)</f>
        <v>224</v>
      </c>
      <c r="G65" s="179">
        <v>1</v>
      </c>
      <c r="H65" s="178">
        <f t="shared" ref="H65:H66" si="7">F65*G65</f>
        <v>224</v>
      </c>
      <c r="O65" s="152"/>
      <c r="P65" s="152"/>
    </row>
    <row r="66" spans="2:16" ht="15.75" customHeight="1" outlineLevel="1">
      <c r="B66" s="290">
        <v>2999</v>
      </c>
      <c r="C66" s="349" t="s">
        <v>475</v>
      </c>
      <c r="D66" s="349"/>
      <c r="E66" s="186">
        <v>144</v>
      </c>
      <c r="F66" s="177">
        <f>E66*'Прайс-лист'!I3*(1-'Прайс-лист'!$E$3)</f>
        <v>115.2</v>
      </c>
      <c r="G66" s="179">
        <v>2</v>
      </c>
      <c r="H66" s="178">
        <f t="shared" si="7"/>
        <v>230.4</v>
      </c>
      <c r="O66" s="152"/>
      <c r="P66" s="152"/>
    </row>
    <row r="67" spans="2:16" ht="15.75" customHeight="1" outlineLevel="1">
      <c r="B67" s="290">
        <v>240001</v>
      </c>
      <c r="C67" s="349" t="s">
        <v>616</v>
      </c>
      <c r="D67" s="349"/>
      <c r="E67" s="186">
        <v>1850</v>
      </c>
      <c r="F67" s="177">
        <f>E67*'Прайс-лист'!I3*(1-'Прайс-лист'!$E$3)</f>
        <v>1480</v>
      </c>
      <c r="G67" s="179">
        <v>0</v>
      </c>
      <c r="H67" s="178">
        <f t="shared" si="6"/>
        <v>0</v>
      </c>
      <c r="O67" s="152"/>
      <c r="P67" s="152"/>
    </row>
    <row r="68" spans="2:16" ht="18" outlineLevel="1">
      <c r="B68" s="3"/>
      <c r="C68" s="299"/>
      <c r="D68" s="299"/>
      <c r="E68" s="87"/>
      <c r="F68" s="380" t="s">
        <v>9</v>
      </c>
      <c r="G68" s="350">
        <f>SUM(H27:H67)</f>
        <v>26838.400000000001</v>
      </c>
      <c r="H68" s="350"/>
      <c r="O68" s="152"/>
      <c r="P68" s="152"/>
    </row>
    <row r="84" spans="4:16" ht="15.75" customHeight="1">
      <c r="H84" s="152"/>
      <c r="O84" s="152"/>
      <c r="P84" s="152"/>
    </row>
    <row r="85" spans="4:16" ht="15.75" customHeight="1">
      <c r="H85" s="152"/>
      <c r="O85" s="152"/>
      <c r="P85" s="152"/>
    </row>
    <row r="86" spans="4:16" ht="15.75" customHeight="1">
      <c r="H86" s="152"/>
      <c r="O86" s="152"/>
      <c r="P86" s="152"/>
    </row>
    <row r="87" spans="4:16" ht="15.75" customHeight="1">
      <c r="H87" s="152"/>
      <c r="O87" s="152"/>
      <c r="P87" s="152"/>
    </row>
    <row r="88" spans="4:16" ht="15.75" customHeight="1">
      <c r="H88" s="152"/>
      <c r="O88" s="152"/>
      <c r="P88" s="152"/>
    </row>
    <row r="89" spans="4:16" ht="15.75" customHeight="1">
      <c r="H89" s="152"/>
      <c r="O89" s="152"/>
      <c r="P89" s="152"/>
    </row>
    <row r="90" spans="4:16" ht="15.75" customHeight="1">
      <c r="H90" s="152"/>
      <c r="O90" s="152"/>
      <c r="P90" s="152"/>
    </row>
    <row r="91" spans="4:16" ht="15.75" customHeight="1">
      <c r="H91" s="152"/>
      <c r="O91" s="152"/>
      <c r="P91" s="152"/>
    </row>
    <row r="92" spans="4:16" ht="14.25">
      <c r="D92" s="81"/>
      <c r="F92" s="265"/>
      <c r="H92" s="152"/>
      <c r="O92" s="152"/>
      <c r="P92" s="152"/>
    </row>
    <row r="93" spans="4:16" ht="14.25">
      <c r="D93" s="81"/>
      <c r="F93" s="265"/>
      <c r="H93" s="152"/>
      <c r="O93" s="152"/>
      <c r="P93" s="152"/>
    </row>
    <row r="94" spans="4:16" ht="14.25">
      <c r="D94" s="81"/>
      <c r="F94" s="265"/>
      <c r="H94" s="152"/>
      <c r="O94" s="152"/>
      <c r="P94" s="152"/>
    </row>
    <row r="95" spans="4:16" ht="14.25">
      <c r="D95" s="81"/>
      <c r="F95" s="265"/>
      <c r="H95" s="152"/>
      <c r="O95" s="152"/>
      <c r="P95" s="152"/>
    </row>
    <row r="96" spans="4:16" ht="14.25">
      <c r="D96" s="81"/>
      <c r="F96" s="265"/>
      <c r="H96" s="152"/>
      <c r="O96" s="152"/>
      <c r="P96" s="152"/>
    </row>
    <row r="97" spans="4:16" ht="14.25">
      <c r="D97" s="81"/>
      <c r="F97" s="265"/>
    </row>
    <row r="98" spans="4:16" ht="14.25">
      <c r="D98" s="81"/>
      <c r="F98" s="265"/>
      <c r="H98" s="152"/>
      <c r="O98" s="152"/>
      <c r="P98" s="152"/>
    </row>
    <row r="99" spans="4:16" ht="14.25">
      <c r="H99" s="152"/>
      <c r="O99" s="152"/>
      <c r="P99" s="152"/>
    </row>
    <row r="100" spans="4:16" ht="14.25">
      <c r="H100" s="152"/>
      <c r="O100" s="152"/>
      <c r="P100" s="152"/>
    </row>
    <row r="101" spans="4:16" ht="14.25">
      <c r="D101" s="265"/>
      <c r="H101" s="152"/>
      <c r="O101" s="152"/>
      <c r="P101" s="152"/>
    </row>
    <row r="102" spans="4:16" ht="14.25">
      <c r="D102" s="265"/>
      <c r="H102" s="152"/>
      <c r="O102" s="152"/>
      <c r="P102" s="152"/>
    </row>
    <row r="103" spans="4:16" ht="14.25">
      <c r="D103" s="265"/>
      <c r="H103" s="152"/>
      <c r="O103" s="152"/>
      <c r="P103" s="152"/>
    </row>
    <row r="104" spans="4:16" ht="14.25">
      <c r="D104" s="265"/>
      <c r="H104" s="152"/>
      <c r="O104" s="152"/>
      <c r="P104" s="152"/>
    </row>
    <row r="105" spans="4:16" ht="14.25">
      <c r="D105" s="265"/>
      <c r="H105" s="152"/>
      <c r="O105" s="152"/>
      <c r="P105" s="152"/>
    </row>
    <row r="106" spans="4:16" ht="14.25">
      <c r="D106" s="265"/>
      <c r="H106" s="152"/>
      <c r="O106" s="152"/>
      <c r="P106" s="152"/>
    </row>
    <row r="107" spans="4:16" ht="14.25">
      <c r="D107" s="265"/>
      <c r="H107" s="152"/>
      <c r="O107" s="152"/>
      <c r="P107" s="152"/>
    </row>
    <row r="108" spans="4:16" ht="14.25">
      <c r="D108" s="153"/>
      <c r="H108" s="152"/>
      <c r="O108" s="152"/>
      <c r="P108" s="152"/>
    </row>
    <row r="109" spans="4:16" ht="14.25">
      <c r="H109" s="152"/>
      <c r="O109" s="152"/>
      <c r="P109" s="152"/>
    </row>
    <row r="110" spans="4:16" ht="14.25">
      <c r="D110" s="81"/>
      <c r="H110" s="152"/>
      <c r="O110" s="152"/>
      <c r="P110" s="152"/>
    </row>
    <row r="111" spans="4:16" ht="14.25">
      <c r="D111" s="265"/>
      <c r="F111" s="152"/>
      <c r="H111" s="152"/>
      <c r="O111" s="152"/>
      <c r="P111" s="152"/>
    </row>
    <row r="112" spans="4:16" ht="14.25">
      <c r="D112" s="81"/>
      <c r="F112" s="265"/>
      <c r="H112" s="152"/>
      <c r="O112" s="152"/>
      <c r="P112" s="152"/>
    </row>
    <row r="113" spans="4:16" ht="14.25">
      <c r="D113" s="81"/>
      <c r="F113" s="265"/>
      <c r="H113" s="152"/>
      <c r="O113" s="152"/>
      <c r="P113" s="152"/>
    </row>
    <row r="114" spans="4:16" ht="14.25">
      <c r="D114" s="81"/>
      <c r="F114" s="265"/>
      <c r="H114" s="152"/>
      <c r="O114" s="152"/>
      <c r="P114" s="152"/>
    </row>
    <row r="115" spans="4:16" ht="14.25">
      <c r="D115" s="81"/>
      <c r="F115" s="265"/>
      <c r="H115" s="152"/>
      <c r="O115" s="152"/>
      <c r="P115" s="152"/>
    </row>
    <row r="116" spans="4:16" ht="14.25">
      <c r="D116" s="81"/>
      <c r="F116" s="265"/>
      <c r="H116" s="152"/>
      <c r="O116" s="152"/>
      <c r="P116" s="152"/>
    </row>
    <row r="117" spans="4:16" ht="14.25">
      <c r="H117" s="152"/>
      <c r="O117" s="152"/>
      <c r="P117" s="152"/>
    </row>
    <row r="118" spans="4:16" ht="14.25">
      <c r="H118" s="152"/>
      <c r="O118" s="152"/>
      <c r="P118" s="152"/>
    </row>
    <row r="119" spans="4:16" ht="14.25">
      <c r="H119" s="152"/>
      <c r="O119" s="152"/>
      <c r="P119" s="152"/>
    </row>
    <row r="120" spans="4:16" ht="14.25">
      <c r="H120" s="152"/>
      <c r="O120" s="152"/>
      <c r="P120" s="152"/>
    </row>
  </sheetData>
  <mergeCells count="72">
    <mergeCell ref="C67:D67"/>
    <mergeCell ref="C66:D66"/>
    <mergeCell ref="C65:D65"/>
    <mergeCell ref="G68:H68"/>
    <mergeCell ref="C61:D61"/>
    <mergeCell ref="C62:D62"/>
    <mergeCell ref="C63:D63"/>
    <mergeCell ref="C64:D64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47:D47"/>
    <mergeCell ref="C48:D48"/>
    <mergeCell ref="C49:D49"/>
    <mergeCell ref="C50:D50"/>
    <mergeCell ref="C42:D42"/>
    <mergeCell ref="C43:D43"/>
    <mergeCell ref="C44:D44"/>
    <mergeCell ref="C45:D45"/>
    <mergeCell ref="C46:D46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2:D22"/>
    <mergeCell ref="C23:D23"/>
    <mergeCell ref="C24:D24"/>
    <mergeCell ref="F22:H22"/>
    <mergeCell ref="F23:H23"/>
    <mergeCell ref="F24:H24"/>
    <mergeCell ref="C19:D19"/>
    <mergeCell ref="C20:D20"/>
    <mergeCell ref="C21:D21"/>
    <mergeCell ref="F20:H20"/>
    <mergeCell ref="F21:H21"/>
    <mergeCell ref="C16:D16"/>
    <mergeCell ref="C17:D17"/>
    <mergeCell ref="C18:D18"/>
    <mergeCell ref="C12:D12"/>
    <mergeCell ref="C14:D14"/>
    <mergeCell ref="C15:D15"/>
    <mergeCell ref="C13:D13"/>
    <mergeCell ref="C9:D9"/>
    <mergeCell ref="C10:D10"/>
    <mergeCell ref="C11:D11"/>
    <mergeCell ref="C6:D6"/>
    <mergeCell ref="C7:D7"/>
    <mergeCell ref="C8:D8"/>
    <mergeCell ref="C5:D5"/>
    <mergeCell ref="B2:H2"/>
    <mergeCell ref="Q2:R2"/>
    <mergeCell ref="B3:H3"/>
    <mergeCell ref="C4:D4"/>
  </mergeCells>
  <dataValidations count="8">
    <dataValidation type="list" allowBlank="1" showInputMessage="1" showErrorMessage="1" sqref="D59 D55:D56">
      <formula1>$O$31:$O$34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$K$31:$K$32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1">
      <formula1>$J$31:$J$36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M42" sqref="M42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 customWidth="1"/>
    <col min="10" max="11" width="19.5703125" style="152" hidden="1" customWidth="1" outlineLevel="1"/>
    <col min="12" max="12" width="9.140625" style="152" collapsed="1"/>
    <col min="13" max="16384" width="9.140625" style="152"/>
  </cols>
  <sheetData>
    <row r="2" spans="2:13" ht="15.75" customHeight="1">
      <c r="B2" s="344" t="s">
        <v>251</v>
      </c>
      <c r="C2" s="344"/>
      <c r="D2" s="344"/>
      <c r="E2" s="344"/>
      <c r="F2" s="344"/>
      <c r="G2" s="344"/>
      <c r="H2" s="344"/>
      <c r="L2" s="343" t="s">
        <v>411</v>
      </c>
      <c r="M2" s="343"/>
    </row>
    <row r="3" spans="2:13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3" ht="15.75" customHeight="1" outlineLevel="1">
      <c r="B4" s="161"/>
      <c r="C4" s="351" t="s">
        <v>16</v>
      </c>
      <c r="D4" s="351"/>
      <c r="E4" s="162"/>
      <c r="F4" s="372">
        <v>420</v>
      </c>
      <c r="G4" s="372"/>
      <c r="H4" s="372"/>
    </row>
    <row r="5" spans="2:13" ht="15.75" customHeight="1" outlineLevel="1">
      <c r="B5" s="161"/>
      <c r="C5" s="351" t="s">
        <v>17</v>
      </c>
      <c r="D5" s="351"/>
      <c r="E5" s="162"/>
      <c r="F5" s="372">
        <v>300</v>
      </c>
      <c r="G5" s="372"/>
      <c r="H5" s="372"/>
    </row>
    <row r="6" spans="2:13" ht="15.75" customHeight="1" outlineLevel="1">
      <c r="B6" s="161"/>
      <c r="C6" s="351" t="s">
        <v>18</v>
      </c>
      <c r="D6" s="351"/>
      <c r="E6" s="162"/>
      <c r="F6" s="372">
        <v>205</v>
      </c>
      <c r="G6" s="372"/>
      <c r="H6" s="372"/>
    </row>
    <row r="7" spans="2:13" ht="15.75" customHeight="1" outlineLevel="1">
      <c r="B7" s="161"/>
      <c r="C7" s="351" t="s">
        <v>19</v>
      </c>
      <c r="D7" s="351"/>
      <c r="E7" s="162"/>
      <c r="F7" s="372">
        <v>105</v>
      </c>
      <c r="G7" s="372"/>
      <c r="H7" s="372"/>
    </row>
    <row r="8" spans="2:13" ht="15.75" customHeight="1" outlineLevel="1">
      <c r="B8" s="161"/>
      <c r="C8" s="351" t="s">
        <v>20</v>
      </c>
      <c r="D8" s="351"/>
      <c r="E8" s="162"/>
      <c r="F8" s="372">
        <v>48</v>
      </c>
      <c r="G8" s="372"/>
      <c r="H8" s="372"/>
    </row>
    <row r="9" spans="2:13" ht="15.75" customHeight="1" outlineLevel="1">
      <c r="B9" s="161"/>
      <c r="C9" s="351" t="s">
        <v>36</v>
      </c>
      <c r="D9" s="351"/>
      <c r="E9" s="162"/>
      <c r="F9" s="372">
        <v>88</v>
      </c>
      <c r="G9" s="372"/>
      <c r="H9" s="372"/>
    </row>
    <row r="10" spans="2:13" ht="15.75" customHeight="1" outlineLevel="1">
      <c r="B10" s="161"/>
      <c r="C10" s="351" t="s">
        <v>21</v>
      </c>
      <c r="D10" s="351"/>
      <c r="E10" s="162"/>
      <c r="F10" s="372">
        <v>900</v>
      </c>
      <c r="G10" s="372"/>
      <c r="H10" s="372"/>
    </row>
    <row r="11" spans="2:13" ht="15.75" customHeight="1" outlineLevel="1">
      <c r="B11" s="161"/>
      <c r="C11" s="351" t="s">
        <v>22</v>
      </c>
      <c r="D11" s="351"/>
      <c r="E11" s="162"/>
      <c r="F11" s="372">
        <v>9</v>
      </c>
      <c r="G11" s="372"/>
      <c r="H11" s="372"/>
    </row>
    <row r="12" spans="2:13" ht="15.75" customHeight="1" outlineLevel="1">
      <c r="B12" s="161"/>
      <c r="C12" s="351" t="s">
        <v>23</v>
      </c>
      <c r="D12" s="351"/>
      <c r="E12" s="162"/>
      <c r="F12" s="372" t="s">
        <v>252</v>
      </c>
      <c r="G12" s="372"/>
      <c r="H12" s="372"/>
    </row>
    <row r="13" spans="2:13" ht="15.75" customHeight="1" outlineLevel="1">
      <c r="B13" s="161"/>
      <c r="C13" s="351" t="s">
        <v>172</v>
      </c>
      <c r="D13" s="351"/>
      <c r="E13" s="163"/>
      <c r="F13" s="357">
        <v>20</v>
      </c>
      <c r="G13" s="357"/>
      <c r="H13" s="357"/>
    </row>
    <row r="14" spans="2:13" ht="15.75" customHeight="1" outlineLevel="1">
      <c r="B14" s="161"/>
      <c r="C14" s="351" t="s">
        <v>24</v>
      </c>
      <c r="D14" s="351"/>
      <c r="E14" s="162"/>
      <c r="F14" s="372">
        <v>25</v>
      </c>
      <c r="G14" s="372"/>
      <c r="H14" s="372"/>
    </row>
    <row r="15" spans="2:13" ht="15.75" customHeight="1" outlineLevel="1">
      <c r="B15" s="161"/>
      <c r="C15" s="351" t="s">
        <v>25</v>
      </c>
      <c r="D15" s="351"/>
      <c r="E15" s="162"/>
      <c r="F15" s="372">
        <v>40</v>
      </c>
      <c r="G15" s="372"/>
      <c r="H15" s="372"/>
    </row>
    <row r="16" spans="2:13" ht="15.75" customHeight="1" outlineLevel="1">
      <c r="B16" s="161"/>
      <c r="C16" s="351" t="s">
        <v>26</v>
      </c>
      <c r="D16" s="351"/>
      <c r="E16" s="162"/>
      <c r="F16" s="372">
        <v>95</v>
      </c>
      <c r="G16" s="372"/>
      <c r="H16" s="372"/>
    </row>
    <row r="17" spans="2:11" ht="15.75" customHeight="1" outlineLevel="1">
      <c r="B17" s="161"/>
      <c r="C17" s="351" t="s">
        <v>27</v>
      </c>
      <c r="D17" s="351"/>
      <c r="E17" s="162"/>
      <c r="F17" s="372">
        <v>508</v>
      </c>
      <c r="G17" s="372"/>
      <c r="H17" s="372"/>
    </row>
    <row r="18" spans="2:11" ht="15.75" customHeight="1" outlineLevel="1">
      <c r="B18" s="161"/>
      <c r="C18" s="351" t="s">
        <v>28</v>
      </c>
      <c r="D18" s="351"/>
      <c r="E18" s="162"/>
      <c r="F18" s="372" t="s">
        <v>253</v>
      </c>
      <c r="G18" s="372"/>
      <c r="H18" s="372"/>
    </row>
    <row r="19" spans="2:11" ht="15.75" customHeight="1" outlineLevel="1">
      <c r="B19" s="161"/>
      <c r="C19" s="351" t="s">
        <v>30</v>
      </c>
      <c r="D19" s="351"/>
      <c r="E19" s="162"/>
      <c r="F19" s="361" t="s">
        <v>248</v>
      </c>
      <c r="G19" s="361"/>
      <c r="H19" s="361"/>
    </row>
    <row r="20" spans="2:11" ht="15.75" customHeight="1" outlineLevel="1">
      <c r="B20" s="161"/>
      <c r="C20" s="351" t="s">
        <v>37</v>
      </c>
      <c r="D20" s="351"/>
      <c r="E20" s="162"/>
      <c r="F20" s="372" t="s">
        <v>49</v>
      </c>
      <c r="G20" s="372"/>
      <c r="H20" s="372"/>
    </row>
    <row r="21" spans="2:11" ht="15.75" customHeight="1" outlineLevel="1">
      <c r="B21" s="161"/>
      <c r="C21" s="353" t="s">
        <v>156</v>
      </c>
      <c r="D21" s="353"/>
      <c r="E21" s="162"/>
      <c r="F21" s="372" t="s">
        <v>254</v>
      </c>
      <c r="G21" s="372"/>
      <c r="H21" s="372"/>
    </row>
    <row r="22" spans="2:11" ht="15.75" customHeight="1" outlineLevel="1">
      <c r="B22" s="161"/>
      <c r="C22" s="353" t="s">
        <v>157</v>
      </c>
      <c r="D22" s="353"/>
      <c r="E22" s="162"/>
      <c r="F22" s="372" t="s">
        <v>255</v>
      </c>
      <c r="G22" s="372"/>
      <c r="H22" s="372"/>
    </row>
    <row r="23" spans="2:11" ht="15.75" customHeight="1" outlineLevel="1">
      <c r="B23" s="161"/>
      <c r="C23" s="353" t="s">
        <v>35</v>
      </c>
      <c r="D23" s="353"/>
      <c r="E23" s="162"/>
      <c r="F23" s="372">
        <v>110</v>
      </c>
      <c r="G23" s="372"/>
      <c r="H23" s="372"/>
    </row>
    <row r="24" spans="2:11" ht="15.75" customHeight="1">
      <c r="B24" s="51"/>
      <c r="C24" s="54"/>
      <c r="D24" s="54"/>
      <c r="E24" s="89"/>
      <c r="F24" s="54"/>
      <c r="G24" s="54"/>
      <c r="H24" s="53"/>
    </row>
    <row r="25" spans="2:11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1" ht="15.75" customHeight="1" outlineLevel="1">
      <c r="B26" s="255">
        <v>1210</v>
      </c>
      <c r="C26" s="246" t="s">
        <v>229</v>
      </c>
      <c r="D26" s="246"/>
      <c r="E26" s="176">
        <v>2588</v>
      </c>
      <c r="F26" s="177">
        <f>E26*'Прайс-лист'!I3*(1-'Прайс-лист'!$E$3)</f>
        <v>2070.4</v>
      </c>
      <c r="G26" s="255"/>
      <c r="H26" s="178">
        <f>F26</f>
        <v>2070.4</v>
      </c>
    </row>
    <row r="27" spans="2:11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1" ht="276.75" customHeight="1" outlineLevel="2">
      <c r="B28" s="180"/>
      <c r="C28" s="346" t="s">
        <v>539</v>
      </c>
      <c r="D28" s="346"/>
      <c r="E28" s="346"/>
      <c r="F28" s="346"/>
      <c r="G28" s="346"/>
      <c r="H28" s="34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12"/>
      <c r="C30" s="247" t="s">
        <v>454</v>
      </c>
      <c r="D30" s="236" t="s">
        <v>277</v>
      </c>
      <c r="E30" s="224">
        <v>23</v>
      </c>
      <c r="F30" s="177">
        <f>E30*'Прайс-лист'!I3*(1-'Прайс-лист'!$E$3)</f>
        <v>18.400000000000002</v>
      </c>
      <c r="G30" s="179">
        <v>0</v>
      </c>
      <c r="H30" s="178">
        <f>F30*G30</f>
        <v>0</v>
      </c>
      <c r="J30" s="107" t="s">
        <v>277</v>
      </c>
      <c r="K30" s="107" t="s">
        <v>277</v>
      </c>
    </row>
    <row r="31" spans="2:11" ht="15.75" customHeight="1" outlineLevel="1">
      <c r="B31" s="255">
        <v>2124</v>
      </c>
      <c r="C31" s="247" t="s">
        <v>458</v>
      </c>
      <c r="D31" s="195" t="s">
        <v>277</v>
      </c>
      <c r="E31" s="224">
        <v>139</v>
      </c>
      <c r="F31" s="177">
        <f>E31*'Прайс-лист'!I3*(1-'Прайс-лист'!$E$3)</f>
        <v>111.2</v>
      </c>
      <c r="G31" s="179">
        <v>0</v>
      </c>
      <c r="H31" s="178">
        <f>F31*G31</f>
        <v>0</v>
      </c>
      <c r="J31" s="111" t="s">
        <v>453</v>
      </c>
      <c r="K31" s="107" t="s">
        <v>333</v>
      </c>
    </row>
    <row r="32" spans="2:11" ht="15.75" customHeight="1" outlineLevel="1">
      <c r="C32" s="193" t="s">
        <v>4</v>
      </c>
      <c r="D32" s="193"/>
      <c r="E32" s="193"/>
      <c r="F32" s="193"/>
      <c r="G32" s="193"/>
      <c r="H32" s="193"/>
      <c r="J32" s="107" t="s">
        <v>450</v>
      </c>
      <c r="K32" s="109" t="s">
        <v>331</v>
      </c>
    </row>
    <row r="33" spans="1:11" ht="15.75" customHeight="1" outlineLevel="1">
      <c r="A33" s="156"/>
      <c r="B33" s="250">
        <v>4144</v>
      </c>
      <c r="C33" s="354" t="s">
        <v>409</v>
      </c>
      <c r="D33" s="354"/>
      <c r="E33" s="224">
        <v>23</v>
      </c>
      <c r="F33" s="177">
        <f>E33*'Прайс-лист'!I3*(1-'Прайс-лист'!$E$3)</f>
        <v>18.400000000000002</v>
      </c>
      <c r="G33" s="179">
        <v>0</v>
      </c>
      <c r="H33" s="178">
        <f t="shared" ref="H33:H44" si="0">F33*G33</f>
        <v>0</v>
      </c>
      <c r="J33" s="114" t="s">
        <v>451</v>
      </c>
      <c r="K33" s="108"/>
    </row>
    <row r="34" spans="1:11" ht="15.75" customHeight="1" outlineLevel="1">
      <c r="A34" s="156"/>
      <c r="B34" s="250">
        <v>2348</v>
      </c>
      <c r="C34" s="354" t="s">
        <v>243</v>
      </c>
      <c r="D34" s="354"/>
      <c r="E34" s="224">
        <v>97</v>
      </c>
      <c r="F34" s="177">
        <f>E34*'Прайс-лист'!I3*(1-'Прайс-лист'!$E$3)</f>
        <v>77.600000000000009</v>
      </c>
      <c r="G34" s="179">
        <v>0</v>
      </c>
      <c r="H34" s="178">
        <f t="shared" si="0"/>
        <v>0</v>
      </c>
      <c r="J34" s="108" t="s">
        <v>456</v>
      </c>
      <c r="K34" s="114"/>
    </row>
    <row r="35" spans="1:11" ht="15.75" customHeight="1" outlineLevel="1">
      <c r="A35" s="156"/>
      <c r="B35" s="250">
        <v>2344</v>
      </c>
      <c r="C35" s="354" t="s">
        <v>5</v>
      </c>
      <c r="D35" s="354"/>
      <c r="E35" s="224">
        <v>66</v>
      </c>
      <c r="F35" s="177">
        <f>E35*'Прайс-лист'!I3*(1-'Прайс-лист'!$E$3)</f>
        <v>52.800000000000004</v>
      </c>
      <c r="G35" s="179">
        <v>0</v>
      </c>
      <c r="H35" s="178">
        <f t="shared" si="0"/>
        <v>0</v>
      </c>
      <c r="J35" s="133" t="s">
        <v>346</v>
      </c>
      <c r="K35" s="114"/>
    </row>
    <row r="36" spans="1:11" ht="15.75" customHeight="1" outlineLevel="1">
      <c r="A36" s="156"/>
      <c r="B36" s="250">
        <v>2345</v>
      </c>
      <c r="C36" s="354" t="s">
        <v>468</v>
      </c>
      <c r="D36" s="354"/>
      <c r="E36" s="224">
        <v>66</v>
      </c>
      <c r="F36" s="177">
        <f>E36*'Прайс-лист'!I3*(1-'Прайс-лист'!$E$3)</f>
        <v>52.800000000000004</v>
      </c>
      <c r="G36" s="179">
        <v>0</v>
      </c>
      <c r="H36" s="178">
        <f t="shared" si="0"/>
        <v>0</v>
      </c>
      <c r="J36" s="133" t="s">
        <v>455</v>
      </c>
      <c r="K36" s="111"/>
    </row>
    <row r="37" spans="1:11" ht="15.75" customHeight="1" outlineLevel="1">
      <c r="A37" s="156"/>
      <c r="B37" s="250">
        <v>2551</v>
      </c>
      <c r="C37" s="354" t="s">
        <v>242</v>
      </c>
      <c r="D37" s="354"/>
      <c r="E37" s="224">
        <v>295</v>
      </c>
      <c r="F37" s="177">
        <f>E37*'Прайс-лист'!I3*(1-'Прайс-лист'!$E$3)</f>
        <v>236</v>
      </c>
      <c r="G37" s="179">
        <v>0</v>
      </c>
      <c r="H37" s="178">
        <f t="shared" si="0"/>
        <v>0</v>
      </c>
    </row>
    <row r="38" spans="1:11" ht="15.75" customHeight="1" outlineLevel="1">
      <c r="A38" s="156"/>
      <c r="B38" s="250">
        <v>2210</v>
      </c>
      <c r="C38" s="354" t="s">
        <v>244</v>
      </c>
      <c r="D38" s="354"/>
      <c r="E38" s="224">
        <v>305</v>
      </c>
      <c r="F38" s="177">
        <f>E38*'Прайс-лист'!I3*(1-'Прайс-лист'!$E$3)</f>
        <v>244</v>
      </c>
      <c r="G38" s="179">
        <v>0</v>
      </c>
      <c r="H38" s="178">
        <f t="shared" si="0"/>
        <v>0</v>
      </c>
    </row>
    <row r="39" spans="1:11" ht="15.75" customHeight="1" outlineLevel="1">
      <c r="A39" s="156"/>
      <c r="B39" s="250">
        <v>2252</v>
      </c>
      <c r="C39" s="354" t="s">
        <v>245</v>
      </c>
      <c r="D39" s="354"/>
      <c r="E39" s="224">
        <v>267</v>
      </c>
      <c r="F39" s="177">
        <f>E39*'Прайс-лист'!I3*(1-'Прайс-лист'!$E$3)</f>
        <v>213.60000000000002</v>
      </c>
      <c r="G39" s="179">
        <v>0</v>
      </c>
      <c r="H39" s="178">
        <f t="shared" si="0"/>
        <v>0</v>
      </c>
    </row>
    <row r="40" spans="1:11" ht="15.75" customHeight="1" outlineLevel="1">
      <c r="A40" s="156"/>
      <c r="B40" s="250">
        <v>2280</v>
      </c>
      <c r="C40" s="354" t="s">
        <v>246</v>
      </c>
      <c r="D40" s="354"/>
      <c r="E40" s="224">
        <v>115</v>
      </c>
      <c r="F40" s="177">
        <f>E40*'Прайс-лист'!I3*(1-'Прайс-лист'!$E$3)</f>
        <v>92</v>
      </c>
      <c r="G40" s="179">
        <v>0</v>
      </c>
      <c r="H40" s="178">
        <f t="shared" si="0"/>
        <v>0</v>
      </c>
    </row>
    <row r="41" spans="1:11" ht="15.75" customHeight="1" outlineLevel="1">
      <c r="A41" s="156"/>
      <c r="B41" s="250">
        <v>2281</v>
      </c>
      <c r="C41" s="354" t="s">
        <v>273</v>
      </c>
      <c r="D41" s="354"/>
      <c r="E41" s="224">
        <v>115</v>
      </c>
      <c r="F41" s="177">
        <f>E41*'Прайс-лист'!I3*(1-'Прайс-лист'!$E$3)</f>
        <v>92</v>
      </c>
      <c r="G41" s="179">
        <v>0</v>
      </c>
      <c r="H41" s="178">
        <f t="shared" si="0"/>
        <v>0</v>
      </c>
    </row>
    <row r="42" spans="1:11" ht="15.75" customHeight="1" outlineLevel="1">
      <c r="A42" s="156"/>
      <c r="B42" s="250">
        <v>2925</v>
      </c>
      <c r="C42" s="354" t="s">
        <v>610</v>
      </c>
      <c r="D42" s="354"/>
      <c r="E42" s="224">
        <v>143</v>
      </c>
      <c r="F42" s="177">
        <f>E42*'Прайс-лист'!I3*(1-'Прайс-лист'!$E$3)</f>
        <v>114.4</v>
      </c>
      <c r="G42" s="179">
        <v>0</v>
      </c>
      <c r="H42" s="178">
        <f t="shared" si="0"/>
        <v>0</v>
      </c>
    </row>
    <row r="43" spans="1:11" ht="15.75" customHeight="1" outlineLevel="1">
      <c r="A43" s="156"/>
      <c r="B43" s="250">
        <v>2926</v>
      </c>
      <c r="C43" s="354" t="s">
        <v>611</v>
      </c>
      <c r="D43" s="354"/>
      <c r="E43" s="224">
        <v>178</v>
      </c>
      <c r="F43" s="177">
        <f>E43*'Прайс-лист'!I3*(1-'Прайс-лист'!$E$3)</f>
        <v>142.4</v>
      </c>
      <c r="G43" s="179">
        <v>0</v>
      </c>
      <c r="H43" s="178">
        <f t="shared" si="0"/>
        <v>0</v>
      </c>
    </row>
    <row r="44" spans="1:11" ht="15.75" customHeight="1" outlineLevel="1">
      <c r="A44" s="156"/>
      <c r="B44" s="250">
        <v>2830</v>
      </c>
      <c r="C44" s="354" t="s">
        <v>8</v>
      </c>
      <c r="D44" s="354"/>
      <c r="E44" s="224">
        <v>306</v>
      </c>
      <c r="F44" s="177">
        <f>E44*'Прайс-лист'!I3*(1-'Прайс-лист'!$E$3)</f>
        <v>244.8</v>
      </c>
      <c r="G44" s="179">
        <v>0</v>
      </c>
      <c r="H44" s="178">
        <f t="shared" si="0"/>
        <v>0</v>
      </c>
    </row>
    <row r="45" spans="1:11" s="378" customFormat="1" ht="18" outlineLevel="1">
      <c r="B45" s="397"/>
      <c r="C45" s="399"/>
      <c r="D45" s="399"/>
      <c r="E45" s="400"/>
      <c r="F45" s="380" t="s">
        <v>9</v>
      </c>
      <c r="G45" s="350">
        <f>SUM(H26:H44)</f>
        <v>2070.4</v>
      </c>
      <c r="H45" s="350"/>
    </row>
    <row r="47" spans="1:11" ht="15.75" customHeight="1">
      <c r="C47" s="260" t="s">
        <v>549</v>
      </c>
    </row>
    <row r="48" spans="1:11" ht="15.75" customHeight="1">
      <c r="C48" s="149"/>
    </row>
  </sheetData>
  <sortState ref="A32:H43">
    <sortCondition ref="A32"/>
  </sortState>
  <mergeCells count="57">
    <mergeCell ref="G45:H45"/>
    <mergeCell ref="C43:D43"/>
    <mergeCell ref="C44:D44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F20:H20"/>
    <mergeCell ref="F21:H21"/>
    <mergeCell ref="F22:H22"/>
    <mergeCell ref="F23:H23"/>
    <mergeCell ref="C28:H28"/>
    <mergeCell ref="C23:D23"/>
    <mergeCell ref="C22:D22"/>
    <mergeCell ref="C21:D21"/>
    <mergeCell ref="F4:H4"/>
    <mergeCell ref="F5:H5"/>
    <mergeCell ref="F6:H6"/>
    <mergeCell ref="F7:H7"/>
    <mergeCell ref="F8:H8"/>
    <mergeCell ref="F18:H18"/>
    <mergeCell ref="F19:H19"/>
    <mergeCell ref="F9:H9"/>
    <mergeCell ref="F10:H10"/>
    <mergeCell ref="F11:H11"/>
    <mergeCell ref="F12:H12"/>
    <mergeCell ref="F14:H14"/>
    <mergeCell ref="F17:H17"/>
    <mergeCell ref="F13:H13"/>
    <mergeCell ref="C10:D10"/>
    <mergeCell ref="C11:D11"/>
    <mergeCell ref="C12:D12"/>
    <mergeCell ref="C14:D14"/>
    <mergeCell ref="C15:D15"/>
    <mergeCell ref="C13:D13"/>
    <mergeCell ref="C16:D16"/>
    <mergeCell ref="L2:M2"/>
    <mergeCell ref="C18:D18"/>
    <mergeCell ref="C19:D19"/>
    <mergeCell ref="C20:D20"/>
    <mergeCell ref="C17:D17"/>
    <mergeCell ref="C7:D7"/>
    <mergeCell ref="C8:D8"/>
    <mergeCell ref="C9:D9"/>
    <mergeCell ref="B2:H2"/>
    <mergeCell ref="B3:H3"/>
    <mergeCell ref="C4:D4"/>
    <mergeCell ref="C5:D5"/>
    <mergeCell ref="C6:D6"/>
    <mergeCell ref="F15:H15"/>
    <mergeCell ref="F16:H16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8"/>
  <sheetViews>
    <sheetView showGridLines="0" zoomScaleNormal="100" workbookViewId="0">
      <pane ySplit="2" topLeftCell="A28" activePane="bottomLeft" state="frozen"/>
      <selection pane="bottomLeft" activeCell="N40" sqref="N40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1" width="19.5703125" style="152" hidden="1" customWidth="1" outlineLevel="1"/>
    <col min="12" max="12" width="9.140625" style="152" collapsed="1"/>
    <col min="13" max="16384" width="9.140625" style="152"/>
  </cols>
  <sheetData>
    <row r="2" spans="2:13" ht="15.75" customHeight="1">
      <c r="B2" s="344" t="s">
        <v>241</v>
      </c>
      <c r="C2" s="344"/>
      <c r="D2" s="344"/>
      <c r="E2" s="344"/>
      <c r="F2" s="344"/>
      <c r="G2" s="344"/>
      <c r="H2" s="344"/>
      <c r="L2" s="343" t="s">
        <v>411</v>
      </c>
      <c r="M2" s="343"/>
    </row>
    <row r="3" spans="2:13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3" ht="15.75" customHeight="1" outlineLevel="1">
      <c r="B4" s="161"/>
      <c r="C4" s="351" t="s">
        <v>16</v>
      </c>
      <c r="D4" s="351"/>
      <c r="E4" s="162"/>
      <c r="F4" s="372">
        <v>380</v>
      </c>
      <c r="G4" s="372"/>
      <c r="H4" s="372"/>
    </row>
    <row r="5" spans="2:13" ht="15.75" customHeight="1" outlineLevel="1">
      <c r="B5" s="161"/>
      <c r="C5" s="351" t="s">
        <v>17</v>
      </c>
      <c r="D5" s="351"/>
      <c r="E5" s="162"/>
      <c r="F5" s="372">
        <v>265</v>
      </c>
      <c r="G5" s="372"/>
      <c r="H5" s="372"/>
    </row>
    <row r="6" spans="2:13" ht="15.75" customHeight="1" outlineLevel="1">
      <c r="B6" s="161"/>
      <c r="C6" s="351" t="s">
        <v>18</v>
      </c>
      <c r="D6" s="351"/>
      <c r="E6" s="162"/>
      <c r="F6" s="372">
        <v>190</v>
      </c>
      <c r="G6" s="372"/>
      <c r="H6" s="372"/>
    </row>
    <row r="7" spans="2:13" ht="15.75" customHeight="1" outlineLevel="1">
      <c r="B7" s="161"/>
      <c r="C7" s="351" t="s">
        <v>19</v>
      </c>
      <c r="D7" s="351"/>
      <c r="E7" s="162"/>
      <c r="F7" s="372">
        <v>95</v>
      </c>
      <c r="G7" s="372"/>
      <c r="H7" s="372"/>
    </row>
    <row r="8" spans="2:13" ht="15.75" customHeight="1" outlineLevel="1">
      <c r="B8" s="161"/>
      <c r="C8" s="351" t="s">
        <v>20</v>
      </c>
      <c r="D8" s="351"/>
      <c r="E8" s="162"/>
      <c r="F8" s="372">
        <v>46</v>
      </c>
      <c r="G8" s="372"/>
      <c r="H8" s="372"/>
    </row>
    <row r="9" spans="2:13" ht="15.75" customHeight="1" outlineLevel="1">
      <c r="B9" s="161"/>
      <c r="C9" s="351" t="s">
        <v>36</v>
      </c>
      <c r="D9" s="351"/>
      <c r="E9" s="162"/>
      <c r="F9" s="372">
        <v>78</v>
      </c>
      <c r="G9" s="372"/>
      <c r="H9" s="372"/>
    </row>
    <row r="10" spans="2:13" ht="15.75" customHeight="1" outlineLevel="1">
      <c r="B10" s="161"/>
      <c r="C10" s="351" t="s">
        <v>21</v>
      </c>
      <c r="D10" s="351"/>
      <c r="E10" s="162"/>
      <c r="F10" s="372">
        <v>700</v>
      </c>
      <c r="G10" s="372"/>
      <c r="H10" s="372"/>
    </row>
    <row r="11" spans="2:13" ht="15.75" customHeight="1" outlineLevel="1">
      <c r="B11" s="161"/>
      <c r="C11" s="351" t="s">
        <v>22</v>
      </c>
      <c r="D11" s="351"/>
      <c r="E11" s="162"/>
      <c r="F11" s="372">
        <v>7</v>
      </c>
      <c r="G11" s="372"/>
      <c r="H11" s="372"/>
    </row>
    <row r="12" spans="2:13" ht="15.75" customHeight="1" outlineLevel="1">
      <c r="B12" s="161"/>
      <c r="C12" s="351" t="s">
        <v>23</v>
      </c>
      <c r="D12" s="351"/>
      <c r="E12" s="162"/>
      <c r="F12" s="372" t="s">
        <v>209</v>
      </c>
      <c r="G12" s="372"/>
      <c r="H12" s="372"/>
    </row>
    <row r="13" spans="2:13" ht="15.75" customHeight="1" outlineLevel="1">
      <c r="B13" s="161"/>
      <c r="C13" s="351" t="s">
        <v>172</v>
      </c>
      <c r="D13" s="351"/>
      <c r="E13" s="163"/>
      <c r="F13" s="357">
        <v>20</v>
      </c>
      <c r="G13" s="357"/>
      <c r="H13" s="357"/>
    </row>
    <row r="14" spans="2:13" ht="15.75" customHeight="1" outlineLevel="1">
      <c r="B14" s="161"/>
      <c r="C14" s="351" t="s">
        <v>24</v>
      </c>
      <c r="D14" s="351"/>
      <c r="E14" s="162"/>
      <c r="F14" s="372">
        <v>25</v>
      </c>
      <c r="G14" s="372"/>
      <c r="H14" s="372"/>
    </row>
    <row r="15" spans="2:13" ht="15.75" customHeight="1" outlineLevel="1">
      <c r="B15" s="161"/>
      <c r="C15" s="351" t="s">
        <v>25</v>
      </c>
      <c r="D15" s="351"/>
      <c r="E15" s="162"/>
      <c r="F15" s="372">
        <v>30</v>
      </c>
      <c r="G15" s="372"/>
      <c r="H15" s="372"/>
    </row>
    <row r="16" spans="2:13" ht="15.75" customHeight="1" outlineLevel="1">
      <c r="B16" s="161"/>
      <c r="C16" s="351" t="s">
        <v>26</v>
      </c>
      <c r="D16" s="351"/>
      <c r="E16" s="162"/>
      <c r="F16" s="372">
        <v>80</v>
      </c>
      <c r="G16" s="372"/>
      <c r="H16" s="372"/>
    </row>
    <row r="17" spans="2:11" ht="15.75" customHeight="1" outlineLevel="1">
      <c r="B17" s="161"/>
      <c r="C17" s="351" t="s">
        <v>27</v>
      </c>
      <c r="D17" s="351"/>
      <c r="E17" s="162"/>
      <c r="F17" s="372">
        <v>381</v>
      </c>
      <c r="G17" s="372"/>
      <c r="H17" s="372"/>
    </row>
    <row r="18" spans="2:11" ht="15.75" customHeight="1" outlineLevel="1">
      <c r="B18" s="161"/>
      <c r="C18" s="351" t="s">
        <v>28</v>
      </c>
      <c r="D18" s="351"/>
      <c r="E18" s="162"/>
      <c r="F18" s="372" t="s">
        <v>247</v>
      </c>
      <c r="G18" s="372"/>
      <c r="H18" s="372"/>
    </row>
    <row r="19" spans="2:11" ht="15.75" customHeight="1" outlineLevel="1">
      <c r="B19" s="161"/>
      <c r="C19" s="351" t="s">
        <v>30</v>
      </c>
      <c r="D19" s="351"/>
      <c r="E19" s="162"/>
      <c r="F19" s="361" t="s">
        <v>248</v>
      </c>
      <c r="G19" s="361"/>
      <c r="H19" s="361"/>
    </row>
    <row r="20" spans="2:11" ht="15.75" customHeight="1" outlineLevel="1">
      <c r="B20" s="161"/>
      <c r="C20" s="351" t="s">
        <v>37</v>
      </c>
      <c r="D20" s="351"/>
      <c r="E20" s="162"/>
      <c r="F20" s="372" t="s">
        <v>49</v>
      </c>
      <c r="G20" s="372"/>
      <c r="H20" s="372"/>
    </row>
    <row r="21" spans="2:11" ht="15.75" customHeight="1" outlineLevel="1">
      <c r="B21" s="161"/>
      <c r="C21" s="353" t="s">
        <v>156</v>
      </c>
      <c r="D21" s="353"/>
      <c r="E21" s="162"/>
      <c r="F21" s="372" t="s">
        <v>224</v>
      </c>
      <c r="G21" s="372"/>
      <c r="H21" s="372"/>
    </row>
    <row r="22" spans="2:11" ht="15.75" customHeight="1" outlineLevel="1">
      <c r="B22" s="161"/>
      <c r="C22" s="353" t="s">
        <v>157</v>
      </c>
      <c r="D22" s="353"/>
      <c r="E22" s="162"/>
      <c r="F22" s="372" t="s">
        <v>249</v>
      </c>
      <c r="G22" s="372"/>
      <c r="H22" s="372"/>
    </row>
    <row r="23" spans="2:11" ht="15.75" customHeight="1" outlineLevel="1">
      <c r="B23" s="161"/>
      <c r="C23" s="353" t="s">
        <v>35</v>
      </c>
      <c r="D23" s="353"/>
      <c r="E23" s="162"/>
      <c r="F23" s="372">
        <v>97</v>
      </c>
      <c r="G23" s="372"/>
      <c r="H23" s="372"/>
    </row>
    <row r="24" spans="2:11" ht="15.75" customHeight="1">
      <c r="B24" s="51"/>
      <c r="C24" s="54"/>
      <c r="D24" s="54"/>
      <c r="E24" s="89"/>
      <c r="F24" s="54"/>
      <c r="G24" s="54"/>
      <c r="H24" s="53"/>
    </row>
    <row r="25" spans="2:11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1" ht="15.75" customHeight="1" outlineLevel="1">
      <c r="B26" s="255">
        <v>1200</v>
      </c>
      <c r="C26" s="246" t="s">
        <v>229</v>
      </c>
      <c r="D26" s="246"/>
      <c r="E26" s="176">
        <v>2185</v>
      </c>
      <c r="F26" s="177">
        <f>E26*'Прайс-лист'!I3*(1-'Прайс-лист'!$E$3)</f>
        <v>1748</v>
      </c>
      <c r="G26" s="255"/>
      <c r="H26" s="178">
        <f>F26</f>
        <v>1748</v>
      </c>
    </row>
    <row r="27" spans="2:11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1" ht="278.25" customHeight="1" outlineLevel="2">
      <c r="B28" s="180"/>
      <c r="C28" s="346" t="s">
        <v>612</v>
      </c>
      <c r="D28" s="346"/>
      <c r="E28" s="346"/>
      <c r="F28" s="346"/>
      <c r="G28" s="346"/>
      <c r="H28" s="34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12"/>
      <c r="C30" s="247" t="s">
        <v>454</v>
      </c>
      <c r="D30" s="236" t="s">
        <v>277</v>
      </c>
      <c r="E30" s="224">
        <v>23</v>
      </c>
      <c r="F30" s="177">
        <f>E30*'Прайс-лист'!I3*(1-'Прайс-лист'!$E$3)</f>
        <v>18.400000000000002</v>
      </c>
      <c r="G30" s="179">
        <v>0</v>
      </c>
      <c r="H30" s="178">
        <f>F30*G30</f>
        <v>0</v>
      </c>
      <c r="J30" s="107" t="s">
        <v>277</v>
      </c>
      <c r="K30" s="107" t="s">
        <v>277</v>
      </c>
    </row>
    <row r="31" spans="2:11" ht="15.75" customHeight="1" outlineLevel="1">
      <c r="B31" s="255">
        <v>2123</v>
      </c>
      <c r="C31" s="247" t="s">
        <v>458</v>
      </c>
      <c r="D31" s="195" t="s">
        <v>277</v>
      </c>
      <c r="E31" s="224">
        <v>129</v>
      </c>
      <c r="F31" s="177">
        <f>E31*'Прайс-лист'!I3*(1-'Прайс-лист'!$E$3)</f>
        <v>103.2</v>
      </c>
      <c r="G31" s="179">
        <v>0</v>
      </c>
      <c r="H31" s="178">
        <f>F31*G31</f>
        <v>0</v>
      </c>
      <c r="J31" s="111" t="s">
        <v>453</v>
      </c>
      <c r="K31" s="107" t="s">
        <v>333</v>
      </c>
    </row>
    <row r="32" spans="2:11" ht="15.75" customHeight="1" outlineLevel="1">
      <c r="C32" s="193" t="s">
        <v>4</v>
      </c>
      <c r="D32" s="193"/>
      <c r="E32" s="193"/>
      <c r="F32" s="193"/>
      <c r="G32" s="193"/>
      <c r="H32" s="193"/>
      <c r="J32" s="107" t="s">
        <v>450</v>
      </c>
      <c r="K32" s="109" t="s">
        <v>331</v>
      </c>
    </row>
    <row r="33" spans="2:11" ht="15.75" customHeight="1" outlineLevel="1">
      <c r="B33" s="250">
        <v>4144</v>
      </c>
      <c r="C33" s="354" t="s">
        <v>409</v>
      </c>
      <c r="D33" s="354"/>
      <c r="E33" s="210">
        <v>23</v>
      </c>
      <c r="F33" s="177">
        <f>E33*'Прайс-лист'!I3*(1-'Прайс-лист'!$E$3)</f>
        <v>18.400000000000002</v>
      </c>
      <c r="G33" s="179">
        <v>0</v>
      </c>
      <c r="H33" s="178">
        <f t="shared" ref="H33:H44" si="0">F33*G33</f>
        <v>0</v>
      </c>
      <c r="J33" s="114" t="s">
        <v>451</v>
      </c>
      <c r="K33" s="108"/>
    </row>
    <row r="34" spans="2:11" ht="15.75" customHeight="1" outlineLevel="1">
      <c r="B34" s="250">
        <v>2348</v>
      </c>
      <c r="C34" s="354" t="s">
        <v>243</v>
      </c>
      <c r="D34" s="354"/>
      <c r="E34" s="210">
        <v>97</v>
      </c>
      <c r="F34" s="177">
        <f>E34*'Прайс-лист'!I3*(1-'Прайс-лист'!$E$3)</f>
        <v>77.600000000000009</v>
      </c>
      <c r="G34" s="179">
        <v>0</v>
      </c>
      <c r="H34" s="178">
        <f t="shared" si="0"/>
        <v>0</v>
      </c>
      <c r="J34" s="108" t="s">
        <v>456</v>
      </c>
      <c r="K34" s="114"/>
    </row>
    <row r="35" spans="2:11" ht="15.75" customHeight="1" outlineLevel="1">
      <c r="B35" s="250">
        <v>2344</v>
      </c>
      <c r="C35" s="354" t="s">
        <v>5</v>
      </c>
      <c r="D35" s="354"/>
      <c r="E35" s="210">
        <v>66</v>
      </c>
      <c r="F35" s="177">
        <f>E35*'Прайс-лист'!I3*(1-'Прайс-лист'!$E$3)</f>
        <v>52.800000000000004</v>
      </c>
      <c r="G35" s="179">
        <v>0</v>
      </c>
      <c r="H35" s="178">
        <f t="shared" si="0"/>
        <v>0</v>
      </c>
      <c r="J35" s="133" t="s">
        <v>346</v>
      </c>
      <c r="K35" s="114"/>
    </row>
    <row r="36" spans="2:11" ht="15.75" customHeight="1" outlineLevel="1">
      <c r="B36" s="250">
        <v>2345</v>
      </c>
      <c r="C36" s="354" t="s">
        <v>468</v>
      </c>
      <c r="D36" s="354"/>
      <c r="E36" s="210">
        <v>66</v>
      </c>
      <c r="F36" s="177">
        <f>E36*'Прайс-лист'!I3*(1-'Прайс-лист'!$E$3)</f>
        <v>52.800000000000004</v>
      </c>
      <c r="G36" s="179">
        <v>0</v>
      </c>
      <c r="H36" s="178">
        <f t="shared" si="0"/>
        <v>0</v>
      </c>
      <c r="J36" s="133" t="s">
        <v>455</v>
      </c>
      <c r="K36" s="111"/>
    </row>
    <row r="37" spans="2:11" ht="15.75" customHeight="1" outlineLevel="1">
      <c r="B37" s="250">
        <v>2550</v>
      </c>
      <c r="C37" s="354" t="s">
        <v>242</v>
      </c>
      <c r="D37" s="354"/>
      <c r="E37" s="210">
        <v>257</v>
      </c>
      <c r="F37" s="177">
        <f>E37*'Прайс-лист'!I3*(1-'Прайс-лист'!$E$3)</f>
        <v>205.60000000000002</v>
      </c>
      <c r="G37" s="179">
        <v>0</v>
      </c>
      <c r="H37" s="178">
        <f t="shared" si="0"/>
        <v>0</v>
      </c>
    </row>
    <row r="38" spans="2:11" ht="15.75" customHeight="1" outlineLevel="1">
      <c r="B38" s="250">
        <v>2210</v>
      </c>
      <c r="C38" s="354" t="s">
        <v>244</v>
      </c>
      <c r="D38" s="354"/>
      <c r="E38" s="224">
        <v>305</v>
      </c>
      <c r="F38" s="177">
        <f>E38*'Прайс-лист'!I3*(1-'Прайс-лист'!$E$3)</f>
        <v>244</v>
      </c>
      <c r="G38" s="179">
        <v>0</v>
      </c>
      <c r="H38" s="178">
        <f t="shared" si="0"/>
        <v>0</v>
      </c>
    </row>
    <row r="39" spans="2:11" ht="15.75" customHeight="1" outlineLevel="1">
      <c r="B39" s="250">
        <v>2252</v>
      </c>
      <c r="C39" s="354" t="s">
        <v>245</v>
      </c>
      <c r="D39" s="354"/>
      <c r="E39" s="224">
        <v>267</v>
      </c>
      <c r="F39" s="177">
        <f>E39*'Прайс-лист'!I3*(1-'Прайс-лист'!$E$3)</f>
        <v>213.60000000000002</v>
      </c>
      <c r="G39" s="179">
        <v>0</v>
      </c>
      <c r="H39" s="178">
        <f t="shared" si="0"/>
        <v>0</v>
      </c>
    </row>
    <row r="40" spans="2:11" ht="15.75" customHeight="1" outlineLevel="1">
      <c r="B40" s="250">
        <v>2280</v>
      </c>
      <c r="C40" s="354" t="s">
        <v>246</v>
      </c>
      <c r="D40" s="354"/>
      <c r="E40" s="224">
        <v>115</v>
      </c>
      <c r="F40" s="177">
        <f>E40*'Прайс-лист'!I3*(1-'Прайс-лист'!$E$3)</f>
        <v>92</v>
      </c>
      <c r="G40" s="179">
        <v>0</v>
      </c>
      <c r="H40" s="178">
        <f t="shared" si="0"/>
        <v>0</v>
      </c>
    </row>
    <row r="41" spans="2:11" ht="15.75" customHeight="1" outlineLevel="1">
      <c r="B41" s="250">
        <v>2281</v>
      </c>
      <c r="C41" s="354" t="s">
        <v>273</v>
      </c>
      <c r="D41" s="354"/>
      <c r="E41" s="224">
        <v>115</v>
      </c>
      <c r="F41" s="177">
        <f>E41*'Прайс-лист'!I3*(1-'Прайс-лист'!$E$3)</f>
        <v>92</v>
      </c>
      <c r="G41" s="179">
        <v>0</v>
      </c>
      <c r="H41" s="178">
        <f t="shared" si="0"/>
        <v>0</v>
      </c>
    </row>
    <row r="42" spans="2:11" ht="15.75" customHeight="1" outlineLevel="1">
      <c r="B42" s="250">
        <v>2923</v>
      </c>
      <c r="C42" s="354" t="s">
        <v>610</v>
      </c>
      <c r="D42" s="354"/>
      <c r="E42" s="210">
        <v>127</v>
      </c>
      <c r="F42" s="177">
        <f>E42*'Прайс-лист'!I3*(1-'Прайс-лист'!$E$3)</f>
        <v>101.60000000000001</v>
      </c>
      <c r="G42" s="179">
        <v>0</v>
      </c>
      <c r="H42" s="178">
        <f t="shared" si="0"/>
        <v>0</v>
      </c>
    </row>
    <row r="43" spans="2:11" ht="15.75" customHeight="1" outlineLevel="1">
      <c r="B43" s="250">
        <v>2924</v>
      </c>
      <c r="C43" s="354" t="s">
        <v>611</v>
      </c>
      <c r="D43" s="354"/>
      <c r="E43" s="210">
        <v>151</v>
      </c>
      <c r="F43" s="177">
        <f>E43*'Прайс-лист'!I3*(1-'Прайс-лист'!$E$3)</f>
        <v>120.80000000000001</v>
      </c>
      <c r="G43" s="179">
        <v>0</v>
      </c>
      <c r="H43" s="178">
        <f t="shared" si="0"/>
        <v>0</v>
      </c>
    </row>
    <row r="44" spans="2:11" ht="15.75" customHeight="1" outlineLevel="1">
      <c r="B44" s="250">
        <v>2829</v>
      </c>
      <c r="C44" s="354" t="s">
        <v>8</v>
      </c>
      <c r="D44" s="354"/>
      <c r="E44" s="210">
        <v>251</v>
      </c>
      <c r="F44" s="177">
        <f>E44*'Прайс-лист'!I3*(1-'Прайс-лист'!$E$3)</f>
        <v>200.8</v>
      </c>
      <c r="G44" s="179">
        <v>0</v>
      </c>
      <c r="H44" s="178">
        <f t="shared" si="0"/>
        <v>0</v>
      </c>
    </row>
    <row r="45" spans="2:11" s="378" customFormat="1" ht="18" outlineLevel="1">
      <c r="B45" s="397"/>
      <c r="C45" s="399"/>
      <c r="D45" s="399"/>
      <c r="E45" s="400"/>
      <c r="F45" s="380" t="s">
        <v>9</v>
      </c>
      <c r="G45" s="350">
        <f>SUM(H26:H43)</f>
        <v>1748</v>
      </c>
      <c r="H45" s="350"/>
    </row>
    <row r="46" spans="2:11" ht="15.75" customHeight="1">
      <c r="E46" s="152"/>
      <c r="F46" s="152"/>
      <c r="H46" s="152"/>
    </row>
    <row r="47" spans="2:11" ht="15.75" customHeight="1">
      <c r="C47" s="260" t="s">
        <v>550</v>
      </c>
    </row>
    <row r="48" spans="2:11" ht="15.75" customHeight="1">
      <c r="C48" s="149"/>
    </row>
  </sheetData>
  <sortState ref="A32:H43">
    <sortCondition ref="A32"/>
  </sortState>
  <mergeCells count="57">
    <mergeCell ref="C13:D13"/>
    <mergeCell ref="F13:H13"/>
    <mergeCell ref="G45:H45"/>
    <mergeCell ref="C43:D43"/>
    <mergeCell ref="C44:D44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C23:D23"/>
    <mergeCell ref="F20:H20"/>
    <mergeCell ref="F21:H21"/>
    <mergeCell ref="F22:H22"/>
    <mergeCell ref="F23:H23"/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40"/>
  <sheetViews>
    <sheetView showGridLines="0" zoomScaleNormal="100" workbookViewId="0">
      <pane ySplit="2" topLeftCell="A24" activePane="bottomLeft" state="frozen"/>
      <selection pane="bottomLeft" activeCell="K38" sqref="K3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6384" width="9.140625" style="152"/>
  </cols>
  <sheetData>
    <row r="2" spans="2:12" ht="15.75" customHeight="1">
      <c r="B2" s="344" t="s">
        <v>226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360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255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184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90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46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70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700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5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209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15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25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30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80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223</v>
      </c>
      <c r="G18" s="342"/>
      <c r="H18" s="342"/>
    </row>
    <row r="19" spans="2:10" ht="14.25" outlineLevel="1">
      <c r="B19" s="161"/>
      <c r="C19" s="351" t="s">
        <v>30</v>
      </c>
      <c r="D19" s="351"/>
      <c r="E19" s="162"/>
      <c r="F19" s="342" t="s">
        <v>211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0" ht="15.75" customHeight="1" outlineLevel="1">
      <c r="B21" s="161"/>
      <c r="C21" s="353" t="s">
        <v>156</v>
      </c>
      <c r="D21" s="353"/>
      <c r="E21" s="162"/>
      <c r="F21" s="342" t="s">
        <v>224</v>
      </c>
      <c r="G21" s="342"/>
      <c r="H21" s="342"/>
    </row>
    <row r="22" spans="2:10" ht="15.75" customHeight="1" outlineLevel="1">
      <c r="B22" s="161"/>
      <c r="C22" s="353" t="s">
        <v>157</v>
      </c>
      <c r="D22" s="353"/>
      <c r="E22" s="162"/>
      <c r="F22" s="342" t="s">
        <v>225</v>
      </c>
      <c r="G22" s="342"/>
      <c r="H22" s="342"/>
    </row>
    <row r="23" spans="2:10" ht="15.75" customHeight="1" outlineLevel="1">
      <c r="B23" s="161"/>
      <c r="C23" s="353" t="s">
        <v>35</v>
      </c>
      <c r="D23" s="353"/>
      <c r="E23" s="162"/>
      <c r="F23" s="342">
        <v>78</v>
      </c>
      <c r="G23" s="342"/>
      <c r="H23" s="163"/>
    </row>
    <row r="24" spans="2:10" ht="15.75" customHeight="1">
      <c r="B24" s="164"/>
      <c r="C24" s="169"/>
      <c r="D24" s="169"/>
      <c r="E24" s="170"/>
      <c r="F24" s="169"/>
      <c r="G24" s="169"/>
      <c r="H24" s="171"/>
    </row>
    <row r="25" spans="2:10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0" ht="15.75" customHeight="1" outlineLevel="1">
      <c r="B26" s="255">
        <v>1270</v>
      </c>
      <c r="C26" s="246" t="s">
        <v>229</v>
      </c>
      <c r="D26" s="246"/>
      <c r="E26" s="176">
        <v>1783</v>
      </c>
      <c r="F26" s="177">
        <f>E26*'Прайс-лист'!I3*(1-'Прайс-лист'!$E$3)</f>
        <v>1426.4</v>
      </c>
      <c r="G26" s="255"/>
      <c r="H26" s="178">
        <f>F26</f>
        <v>1426.4</v>
      </c>
    </row>
    <row r="27" spans="2:10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80"/>
      <c r="C28" s="346" t="s">
        <v>540</v>
      </c>
      <c r="D28" s="346"/>
      <c r="E28" s="346"/>
      <c r="F28" s="346"/>
      <c r="G28" s="346"/>
      <c r="H28" s="34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5"/>
      <c r="C30" s="247" t="s">
        <v>454</v>
      </c>
      <c r="D30" s="236" t="s">
        <v>277</v>
      </c>
      <c r="E30" s="224">
        <v>23</v>
      </c>
      <c r="F30" s="178">
        <f>E30*'Прайс-лист'!I3*(1-'Прайс-лист'!$E$3)</f>
        <v>18.400000000000002</v>
      </c>
      <c r="G30" s="179">
        <v>0</v>
      </c>
      <c r="H30" s="244">
        <f>F30*G30</f>
        <v>0</v>
      </c>
      <c r="J30" s="107" t="s">
        <v>277</v>
      </c>
    </row>
    <row r="31" spans="2:10" ht="15.75" customHeight="1" outlineLevel="1">
      <c r="C31" s="193" t="s">
        <v>4</v>
      </c>
      <c r="D31" s="193"/>
      <c r="E31" s="193"/>
      <c r="F31" s="193"/>
      <c r="G31" s="193"/>
      <c r="H31" s="193"/>
      <c r="J31" s="111" t="s">
        <v>453</v>
      </c>
    </row>
    <row r="32" spans="2:10" ht="15.75" customHeight="1" outlineLevel="1">
      <c r="B32" s="250">
        <v>4144</v>
      </c>
      <c r="C32" s="354" t="s">
        <v>409</v>
      </c>
      <c r="D32" s="354"/>
      <c r="E32" s="224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7" t="s">
        <v>450</v>
      </c>
    </row>
    <row r="33" spans="2:10" ht="15.75" customHeight="1" outlineLevel="1">
      <c r="B33" s="250">
        <v>2402</v>
      </c>
      <c r="C33" s="354" t="s">
        <v>46</v>
      </c>
      <c r="D33" s="354"/>
      <c r="E33" s="224">
        <v>130</v>
      </c>
      <c r="F33" s="177">
        <f>E33*'Прайс-лист'!I3*(1-'Прайс-лист'!$E$3)</f>
        <v>104</v>
      </c>
      <c r="G33" s="179">
        <v>0</v>
      </c>
      <c r="H33" s="178">
        <f t="shared" si="0"/>
        <v>0</v>
      </c>
      <c r="J33" s="114" t="s">
        <v>451</v>
      </c>
    </row>
    <row r="34" spans="2:10" ht="15.75" customHeight="1" outlineLevel="1">
      <c r="B34" s="250">
        <v>2348</v>
      </c>
      <c r="C34" s="354" t="s">
        <v>11</v>
      </c>
      <c r="D34" s="354"/>
      <c r="E34" s="224">
        <v>97</v>
      </c>
      <c r="F34" s="177">
        <f>E34*'Прайс-лист'!I3*(1-'Прайс-лист'!$E$3)</f>
        <v>77.600000000000009</v>
      </c>
      <c r="G34" s="179">
        <v>0</v>
      </c>
      <c r="H34" s="178">
        <f t="shared" si="0"/>
        <v>0</v>
      </c>
      <c r="J34" s="108" t="s">
        <v>456</v>
      </c>
    </row>
    <row r="35" spans="2:10" ht="15.75" customHeight="1" outlineLevel="1">
      <c r="B35" s="250">
        <v>2344</v>
      </c>
      <c r="C35" s="354" t="s">
        <v>65</v>
      </c>
      <c r="D35" s="354"/>
      <c r="E35" s="224">
        <v>66</v>
      </c>
      <c r="F35" s="177">
        <f>E35*'Прайс-лист'!I3*(1-'Прайс-лист'!$E$3)</f>
        <v>52.800000000000004</v>
      </c>
      <c r="G35" s="179">
        <v>0</v>
      </c>
      <c r="H35" s="178">
        <f t="shared" si="0"/>
        <v>0</v>
      </c>
      <c r="J35" s="133" t="s">
        <v>346</v>
      </c>
    </row>
    <row r="36" spans="2:10" ht="15.75" customHeight="1" outlineLevel="1">
      <c r="B36" s="250">
        <v>2345</v>
      </c>
      <c r="C36" s="354" t="s">
        <v>66</v>
      </c>
      <c r="D36" s="354"/>
      <c r="E36" s="224">
        <v>66</v>
      </c>
      <c r="F36" s="177">
        <f>E36*'Прайс-лист'!I3*(1-'Прайс-лист'!$E$3)</f>
        <v>52.800000000000004</v>
      </c>
      <c r="G36" s="179">
        <v>0</v>
      </c>
      <c r="H36" s="178">
        <f t="shared" si="0"/>
        <v>0</v>
      </c>
      <c r="J36" s="133" t="s">
        <v>455</v>
      </c>
    </row>
    <row r="37" spans="2:10" ht="15.75" customHeight="1" outlineLevel="1">
      <c r="B37" s="250">
        <v>2937</v>
      </c>
      <c r="C37" s="354" t="s">
        <v>610</v>
      </c>
      <c r="D37" s="354"/>
      <c r="E37" s="224">
        <v>121</v>
      </c>
      <c r="F37" s="177">
        <f>E37*'Прайс-лист'!I3*(1-'Прайс-лист'!$E$3)</f>
        <v>96.800000000000011</v>
      </c>
      <c r="G37" s="179">
        <v>0</v>
      </c>
      <c r="H37" s="178">
        <f t="shared" si="0"/>
        <v>0</v>
      </c>
    </row>
    <row r="38" spans="2:10" ht="15.75" customHeight="1" outlineLevel="1">
      <c r="B38" s="250">
        <v>2938</v>
      </c>
      <c r="C38" s="354" t="s">
        <v>611</v>
      </c>
      <c r="D38" s="354"/>
      <c r="E38" s="224">
        <v>151</v>
      </c>
      <c r="F38" s="177">
        <f>E38*'Прайс-лист'!I3*(1-'Прайс-лист'!$E$3)</f>
        <v>120.80000000000001</v>
      </c>
      <c r="G38" s="179">
        <v>0</v>
      </c>
      <c r="H38" s="178">
        <f t="shared" si="0"/>
        <v>0</v>
      </c>
    </row>
    <row r="39" spans="2:10" ht="15.75" customHeight="1" outlineLevel="1">
      <c r="B39" s="250">
        <v>2836</v>
      </c>
      <c r="C39" s="354" t="s">
        <v>8</v>
      </c>
      <c r="D39" s="354"/>
      <c r="E39" s="224">
        <v>225</v>
      </c>
      <c r="F39" s="177">
        <f>E39*'Прайс-лист'!I3*(1-'Прайс-лист'!$E$3)</f>
        <v>180</v>
      </c>
      <c r="G39" s="179">
        <v>0</v>
      </c>
      <c r="H39" s="178">
        <f t="shared" si="0"/>
        <v>0</v>
      </c>
    </row>
    <row r="40" spans="2:10" s="378" customFormat="1" ht="18" outlineLevel="1">
      <c r="B40" s="397"/>
      <c r="C40" s="401"/>
      <c r="D40" s="401"/>
      <c r="E40" s="400"/>
      <c r="F40" s="380" t="s">
        <v>9</v>
      </c>
      <c r="G40" s="350">
        <f>SUM(H26:H39)</f>
        <v>1426.4</v>
      </c>
      <c r="H40" s="350"/>
    </row>
  </sheetData>
  <mergeCells count="54"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20:H20"/>
    <mergeCell ref="F21:H21"/>
    <mergeCell ref="F22:H22"/>
    <mergeCell ref="C40:D40"/>
    <mergeCell ref="C9:D9"/>
    <mergeCell ref="C10:D10"/>
    <mergeCell ref="C11:D11"/>
    <mergeCell ref="C12:D12"/>
    <mergeCell ref="C14:D14"/>
    <mergeCell ref="C15:D15"/>
    <mergeCell ref="C20:D20"/>
    <mergeCell ref="C21:D21"/>
    <mergeCell ref="C22:D22"/>
    <mergeCell ref="C23:D23"/>
    <mergeCell ref="C28:H28"/>
    <mergeCell ref="F9:H9"/>
    <mergeCell ref="F12:H12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K2:L2"/>
    <mergeCell ref="F23:G23"/>
    <mergeCell ref="B2:H2"/>
    <mergeCell ref="B3:H3"/>
    <mergeCell ref="C19:D19"/>
    <mergeCell ref="F16:H16"/>
    <mergeCell ref="F17:H17"/>
    <mergeCell ref="F18:H18"/>
    <mergeCell ref="F19:H19"/>
    <mergeCell ref="F14:H14"/>
    <mergeCell ref="F15:H15"/>
    <mergeCell ref="C16:D16"/>
    <mergeCell ref="C17:D17"/>
    <mergeCell ref="C18:D18"/>
    <mergeCell ref="F10:H10"/>
    <mergeCell ref="F11:H11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K37" sqref="K37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227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246" t="s">
        <v>16</v>
      </c>
      <c r="D4" s="246"/>
      <c r="E4" s="162"/>
      <c r="F4" s="342">
        <v>360</v>
      </c>
      <c r="G4" s="342"/>
      <c r="H4" s="342"/>
    </row>
    <row r="5" spans="2:12" ht="15.75" customHeight="1" outlineLevel="1">
      <c r="B5" s="161"/>
      <c r="C5" s="246" t="s">
        <v>17</v>
      </c>
      <c r="D5" s="246"/>
      <c r="E5" s="162"/>
      <c r="F5" s="342">
        <v>255</v>
      </c>
      <c r="G5" s="342"/>
      <c r="H5" s="342"/>
    </row>
    <row r="6" spans="2:12" ht="15.75" customHeight="1" outlineLevel="1">
      <c r="B6" s="161"/>
      <c r="C6" s="246" t="s">
        <v>18</v>
      </c>
      <c r="D6" s="246"/>
      <c r="E6" s="162"/>
      <c r="F6" s="342">
        <v>184</v>
      </c>
      <c r="G6" s="342"/>
      <c r="H6" s="342"/>
    </row>
    <row r="7" spans="2:12" ht="15.75" customHeight="1" outlineLevel="1">
      <c r="B7" s="161"/>
      <c r="C7" s="246" t="s">
        <v>19</v>
      </c>
      <c r="D7" s="246"/>
      <c r="E7" s="162"/>
      <c r="F7" s="342">
        <v>90</v>
      </c>
      <c r="G7" s="342"/>
      <c r="H7" s="342"/>
    </row>
    <row r="8" spans="2:12" ht="15.75" customHeight="1" outlineLevel="1">
      <c r="B8" s="161"/>
      <c r="C8" s="246" t="s">
        <v>20</v>
      </c>
      <c r="D8" s="246"/>
      <c r="E8" s="162"/>
      <c r="F8" s="342">
        <v>46</v>
      </c>
      <c r="G8" s="342"/>
      <c r="H8" s="342"/>
    </row>
    <row r="9" spans="2:12" ht="15.75" customHeight="1" outlineLevel="1">
      <c r="B9" s="161"/>
      <c r="C9" s="246" t="s">
        <v>36</v>
      </c>
      <c r="D9" s="246"/>
      <c r="E9" s="162"/>
      <c r="F9" s="342">
        <v>42</v>
      </c>
      <c r="G9" s="342"/>
      <c r="H9" s="342"/>
    </row>
    <row r="10" spans="2:12" ht="15.75" customHeight="1" outlineLevel="1">
      <c r="B10" s="161"/>
      <c r="C10" s="246" t="s">
        <v>21</v>
      </c>
      <c r="D10" s="246"/>
      <c r="E10" s="162"/>
      <c r="F10" s="342">
        <v>700</v>
      </c>
      <c r="G10" s="342"/>
      <c r="H10" s="342"/>
    </row>
    <row r="11" spans="2:12" ht="15.75" customHeight="1" outlineLevel="1">
      <c r="B11" s="161"/>
      <c r="C11" s="246" t="s">
        <v>22</v>
      </c>
      <c r="D11" s="246"/>
      <c r="E11" s="162"/>
      <c r="F11" s="342">
        <v>5</v>
      </c>
      <c r="G11" s="342"/>
      <c r="H11" s="342"/>
    </row>
    <row r="12" spans="2:12" ht="15.75" customHeight="1" outlineLevel="1">
      <c r="B12" s="161"/>
      <c r="C12" s="246" t="s">
        <v>23</v>
      </c>
      <c r="D12" s="246"/>
      <c r="E12" s="162"/>
      <c r="F12" s="342" t="s">
        <v>213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15</v>
      </c>
      <c r="G13" s="357"/>
      <c r="H13" s="357"/>
    </row>
    <row r="14" spans="2:12" ht="15.75" customHeight="1" outlineLevel="1">
      <c r="B14" s="161"/>
      <c r="C14" s="246" t="s">
        <v>24</v>
      </c>
      <c r="D14" s="246"/>
      <c r="E14" s="162"/>
      <c r="F14" s="342">
        <v>25</v>
      </c>
      <c r="G14" s="342"/>
      <c r="H14" s="342"/>
    </row>
    <row r="15" spans="2:12" ht="15.75" customHeight="1" outlineLevel="1">
      <c r="B15" s="161"/>
      <c r="C15" s="246" t="s">
        <v>25</v>
      </c>
      <c r="D15" s="246"/>
      <c r="E15" s="162"/>
      <c r="F15" s="342">
        <v>30</v>
      </c>
      <c r="G15" s="342"/>
      <c r="H15" s="342"/>
    </row>
    <row r="16" spans="2:12" ht="15.75" customHeight="1" outlineLevel="1">
      <c r="B16" s="161"/>
      <c r="C16" s="246" t="s">
        <v>26</v>
      </c>
      <c r="D16" s="246"/>
      <c r="E16" s="162"/>
      <c r="F16" s="342">
        <v>80</v>
      </c>
      <c r="G16" s="342"/>
      <c r="H16" s="342"/>
    </row>
    <row r="17" spans="2:10" ht="15.75" customHeight="1" outlineLevel="1">
      <c r="B17" s="161"/>
      <c r="C17" s="246" t="s">
        <v>27</v>
      </c>
      <c r="D17" s="246"/>
      <c r="E17" s="162"/>
      <c r="F17" s="342">
        <v>381</v>
      </c>
      <c r="G17" s="342"/>
      <c r="H17" s="342"/>
    </row>
    <row r="18" spans="2:10" ht="15.75" customHeight="1" outlineLevel="1">
      <c r="B18" s="161"/>
      <c r="C18" s="246" t="s">
        <v>28</v>
      </c>
      <c r="D18" s="246"/>
      <c r="E18" s="162"/>
      <c r="F18" s="342" t="s">
        <v>223</v>
      </c>
      <c r="G18" s="342"/>
      <c r="H18" s="342"/>
    </row>
    <row r="19" spans="2:10" ht="31.5" customHeight="1" outlineLevel="1">
      <c r="B19" s="161"/>
      <c r="C19" s="246" t="s">
        <v>30</v>
      </c>
      <c r="D19" s="246"/>
      <c r="E19" s="162"/>
      <c r="F19" s="342" t="s">
        <v>214</v>
      </c>
      <c r="G19" s="342"/>
      <c r="H19" s="342"/>
    </row>
    <row r="20" spans="2:10" ht="15.75" customHeight="1" outlineLevel="1">
      <c r="B20" s="161"/>
      <c r="C20" s="246" t="s">
        <v>37</v>
      </c>
      <c r="D20" s="246"/>
      <c r="E20" s="162"/>
      <c r="F20" s="342" t="s">
        <v>49</v>
      </c>
      <c r="G20" s="342"/>
      <c r="H20" s="342"/>
    </row>
    <row r="21" spans="2:10" ht="15.75" customHeight="1" outlineLevel="1">
      <c r="B21" s="161"/>
      <c r="C21" s="247" t="s">
        <v>33</v>
      </c>
      <c r="D21" s="247"/>
      <c r="E21" s="162"/>
      <c r="F21" s="342" t="s">
        <v>224</v>
      </c>
      <c r="G21" s="342"/>
      <c r="H21" s="342"/>
    </row>
    <row r="22" spans="2:10" ht="15.75" customHeight="1" outlineLevel="1">
      <c r="B22" s="161"/>
      <c r="C22" s="247" t="s">
        <v>35</v>
      </c>
      <c r="D22" s="247"/>
      <c r="E22" s="162"/>
      <c r="F22" s="342">
        <v>47</v>
      </c>
      <c r="G22" s="342"/>
      <c r="H22" s="342"/>
    </row>
    <row r="23" spans="2:10" ht="15.75" customHeight="1">
      <c r="B23" s="51"/>
      <c r="C23" s="54"/>
      <c r="D23" s="54"/>
      <c r="E23" s="89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1271</v>
      </c>
      <c r="C25" s="246" t="s">
        <v>228</v>
      </c>
      <c r="D25" s="246"/>
      <c r="E25" s="176">
        <v>1898</v>
      </c>
      <c r="F25" s="177">
        <f>E25*'Прайс-лист'!I3*(1-'Прайс-лист'!$E$3)</f>
        <v>1518.4</v>
      </c>
      <c r="G25" s="255"/>
      <c r="H25" s="178">
        <f>F25</f>
        <v>1518.4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80"/>
      <c r="C27" s="346" t="s">
        <v>554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11" t="s">
        <v>453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8" si="0">F31*G31</f>
        <v>0</v>
      </c>
      <c r="J31" s="107" t="s">
        <v>450</v>
      </c>
    </row>
    <row r="32" spans="2:10" ht="15.75" customHeight="1" outlineLevel="1">
      <c r="B32" s="250">
        <v>2402</v>
      </c>
      <c r="C32" s="354" t="s">
        <v>46</v>
      </c>
      <c r="D32" s="354"/>
      <c r="E32" s="224">
        <v>130</v>
      </c>
      <c r="F32" s="177">
        <f>E32*'Прайс-лист'!I3*(1-'Прайс-лист'!$E$3)</f>
        <v>104</v>
      </c>
      <c r="G32" s="179">
        <v>0</v>
      </c>
      <c r="H32" s="178">
        <f t="shared" si="0"/>
        <v>0</v>
      </c>
      <c r="J32" s="114" t="s">
        <v>451</v>
      </c>
    </row>
    <row r="33" spans="2:15" ht="15.75" customHeight="1" outlineLevel="1">
      <c r="B33" s="250">
        <v>2348</v>
      </c>
      <c r="C33" s="354" t="s">
        <v>11</v>
      </c>
      <c r="D33" s="354"/>
      <c r="E33" s="224">
        <v>97</v>
      </c>
      <c r="F33" s="177">
        <f>E33*'Прайс-лист'!I3*(1-'Прайс-лист'!$E$3)</f>
        <v>77.600000000000009</v>
      </c>
      <c r="G33" s="179">
        <v>0</v>
      </c>
      <c r="H33" s="178">
        <f t="shared" si="0"/>
        <v>0</v>
      </c>
      <c r="J33" s="108" t="s">
        <v>456</v>
      </c>
    </row>
    <row r="34" spans="2:15" ht="15.75" customHeight="1" outlineLevel="1">
      <c r="B34" s="250">
        <v>2344</v>
      </c>
      <c r="C34" s="354" t="s">
        <v>65</v>
      </c>
      <c r="D34" s="354"/>
      <c r="E34" s="224">
        <v>66</v>
      </c>
      <c r="F34" s="177">
        <f>E34*'Прайс-лист'!I3*(1-'Прайс-лист'!$E$3)</f>
        <v>52.800000000000004</v>
      </c>
      <c r="G34" s="179">
        <v>0</v>
      </c>
      <c r="H34" s="178">
        <f t="shared" si="0"/>
        <v>0</v>
      </c>
      <c r="J34" s="133" t="s">
        <v>346</v>
      </c>
    </row>
    <row r="35" spans="2:15" ht="15.75" customHeight="1" outlineLevel="1">
      <c r="B35" s="250">
        <v>2345</v>
      </c>
      <c r="C35" s="354" t="s">
        <v>66</v>
      </c>
      <c r="D35" s="354"/>
      <c r="E35" s="224">
        <v>66</v>
      </c>
      <c r="F35" s="177">
        <f>E35*'Прайс-лист'!I3*(1-'Прайс-лист'!$E$3)</f>
        <v>52.800000000000004</v>
      </c>
      <c r="G35" s="179">
        <v>0</v>
      </c>
      <c r="H35" s="178">
        <f t="shared" si="0"/>
        <v>0</v>
      </c>
      <c r="J35" s="133" t="s">
        <v>455</v>
      </c>
    </row>
    <row r="36" spans="2:15" ht="15.75" customHeight="1" outlineLevel="1">
      <c r="B36" s="250">
        <v>2937</v>
      </c>
      <c r="C36" s="354" t="s">
        <v>610</v>
      </c>
      <c r="D36" s="354"/>
      <c r="E36" s="224">
        <v>121</v>
      </c>
      <c r="F36" s="177">
        <f>E36*'Прайс-лист'!I3*(1-'Прайс-лист'!$E$3)</f>
        <v>96.800000000000011</v>
      </c>
      <c r="G36" s="179">
        <v>0</v>
      </c>
      <c r="H36" s="178">
        <f t="shared" si="0"/>
        <v>0</v>
      </c>
    </row>
    <row r="37" spans="2:15" ht="15.75" customHeight="1" outlineLevel="1">
      <c r="B37" s="250">
        <v>2938</v>
      </c>
      <c r="C37" s="354" t="s">
        <v>611</v>
      </c>
      <c r="D37" s="354"/>
      <c r="E37" s="224">
        <v>151</v>
      </c>
      <c r="F37" s="177">
        <f>E37*'Прайс-лист'!I3*(1-'Прайс-лист'!$E$3)</f>
        <v>120.80000000000001</v>
      </c>
      <c r="G37" s="179">
        <v>0</v>
      </c>
      <c r="H37" s="178">
        <f t="shared" si="0"/>
        <v>0</v>
      </c>
    </row>
    <row r="38" spans="2:15" ht="15.75" customHeight="1" outlineLevel="1">
      <c r="B38" s="250">
        <v>2836</v>
      </c>
      <c r="C38" s="354" t="s">
        <v>8</v>
      </c>
      <c r="D38" s="354"/>
      <c r="E38" s="224">
        <v>225</v>
      </c>
      <c r="F38" s="177">
        <f>E38*'Прайс-лист'!I3*(1-'Прайс-лист'!$E$3)</f>
        <v>180</v>
      </c>
      <c r="G38" s="179">
        <v>0</v>
      </c>
      <c r="H38" s="178">
        <f t="shared" si="0"/>
        <v>0</v>
      </c>
    </row>
    <row r="39" spans="2:15" s="378" customFormat="1" ht="18" outlineLevel="1">
      <c r="B39" s="397"/>
      <c r="C39" s="399"/>
      <c r="D39" s="399"/>
      <c r="E39" s="400"/>
      <c r="F39" s="380" t="s">
        <v>9</v>
      </c>
      <c r="G39" s="350">
        <f>SUM(H25:H38)</f>
        <v>1518.4</v>
      </c>
      <c r="H39" s="350"/>
      <c r="O39" s="402"/>
    </row>
  </sheetData>
  <mergeCells count="33"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K2:L2"/>
    <mergeCell ref="F17:H17"/>
    <mergeCell ref="F18:H18"/>
    <mergeCell ref="F19:H19"/>
    <mergeCell ref="B2:H2"/>
    <mergeCell ref="B3:H3"/>
    <mergeCell ref="C13:D13"/>
    <mergeCell ref="F13:H13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L33" sqref="L33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222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330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235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165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78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43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60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600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4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209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9.8000000000000007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15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20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50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216</v>
      </c>
      <c r="G18" s="342"/>
      <c r="H18" s="342"/>
    </row>
    <row r="19" spans="2:10" ht="14.25" outlineLevel="1">
      <c r="B19" s="161"/>
      <c r="C19" s="351" t="s">
        <v>30</v>
      </c>
      <c r="D19" s="351"/>
      <c r="E19" s="162"/>
      <c r="F19" s="342" t="s">
        <v>211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0" ht="15.75" customHeight="1" outlineLevel="1">
      <c r="B21" s="161"/>
      <c r="C21" s="353" t="s">
        <v>156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157</v>
      </c>
      <c r="D22" s="353"/>
      <c r="E22" s="162"/>
      <c r="F22" s="342" t="s">
        <v>219</v>
      </c>
      <c r="G22" s="342"/>
      <c r="H22" s="342"/>
    </row>
    <row r="23" spans="2:10" ht="15.75" customHeight="1" outlineLevel="1">
      <c r="B23" s="161"/>
      <c r="C23" s="353" t="s">
        <v>35</v>
      </c>
      <c r="D23" s="353"/>
      <c r="E23" s="162"/>
      <c r="F23" s="342">
        <v>65</v>
      </c>
      <c r="G23" s="342"/>
      <c r="H23" s="342"/>
    </row>
    <row r="24" spans="2:10" ht="15.75" customHeight="1">
      <c r="B24" s="51"/>
      <c r="C24" s="54"/>
      <c r="D24" s="54"/>
      <c r="E24" s="89"/>
      <c r="F24" s="54"/>
      <c r="G24" s="54"/>
      <c r="H24" s="53"/>
    </row>
    <row r="25" spans="2:10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0" ht="15.75" customHeight="1" outlineLevel="1">
      <c r="B26" s="255">
        <v>1260</v>
      </c>
      <c r="C26" s="246" t="s">
        <v>229</v>
      </c>
      <c r="D26" s="246"/>
      <c r="E26" s="176">
        <v>1617</v>
      </c>
      <c r="F26" s="177">
        <f>E26*'Прайс-лист'!I3*(1-'Прайс-лист'!$E$3)</f>
        <v>1293.6000000000001</v>
      </c>
      <c r="G26" s="311"/>
      <c r="H26" s="178">
        <f>F26</f>
        <v>1293.6000000000001</v>
      </c>
    </row>
    <row r="27" spans="2:10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80"/>
      <c r="C28" s="346" t="s">
        <v>541</v>
      </c>
      <c r="D28" s="346"/>
      <c r="E28" s="346"/>
      <c r="F28" s="346"/>
      <c r="G28" s="346"/>
      <c r="H28" s="34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5"/>
      <c r="C30" s="247" t="s">
        <v>454</v>
      </c>
      <c r="D30" s="236" t="s">
        <v>277</v>
      </c>
      <c r="E30" s="224">
        <v>23</v>
      </c>
      <c r="F30" s="178">
        <f>E30*'Прайс-лист'!I3*(1-'Прайс-лист'!$E$3)</f>
        <v>18.400000000000002</v>
      </c>
      <c r="G30" s="179">
        <v>0</v>
      </c>
      <c r="H30" s="244">
        <f>F30*G30</f>
        <v>0</v>
      </c>
      <c r="J30" s="107" t="s">
        <v>277</v>
      </c>
    </row>
    <row r="31" spans="2:10" ht="15.75" customHeight="1" outlineLevel="1">
      <c r="C31" s="193" t="s">
        <v>4</v>
      </c>
      <c r="D31" s="193"/>
      <c r="E31" s="193"/>
      <c r="F31" s="10"/>
      <c r="G31" s="10"/>
      <c r="H31" s="10"/>
      <c r="J31" s="111" t="s">
        <v>453</v>
      </c>
    </row>
    <row r="32" spans="2:10" ht="15.75" customHeight="1" outlineLevel="1">
      <c r="B32" s="250">
        <v>4144</v>
      </c>
      <c r="C32" s="354" t="s">
        <v>409</v>
      </c>
      <c r="D32" s="354"/>
      <c r="E32" s="224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7" t="s">
        <v>450</v>
      </c>
    </row>
    <row r="33" spans="2:15" ht="15.75" customHeight="1" outlineLevel="1">
      <c r="B33" s="250">
        <v>2401</v>
      </c>
      <c r="C33" s="354" t="s">
        <v>46</v>
      </c>
      <c r="D33" s="354"/>
      <c r="E33" s="224">
        <v>141</v>
      </c>
      <c r="F33" s="177">
        <f>E33*'Прайс-лист'!I3*(1-'Прайс-лист'!$E$3)</f>
        <v>112.80000000000001</v>
      </c>
      <c r="G33" s="179">
        <v>0</v>
      </c>
      <c r="H33" s="178">
        <f t="shared" si="0"/>
        <v>0</v>
      </c>
      <c r="J33" s="114" t="s">
        <v>451</v>
      </c>
    </row>
    <row r="34" spans="2:15" ht="15.75" customHeight="1" outlineLevel="1">
      <c r="B34" s="250">
        <v>2347</v>
      </c>
      <c r="C34" s="354" t="s">
        <v>11</v>
      </c>
      <c r="D34" s="354"/>
      <c r="E34" s="224">
        <v>86</v>
      </c>
      <c r="F34" s="177">
        <f>E34*'Прайс-лист'!I3*(1-'Прайс-лист'!$E$3)</f>
        <v>68.8</v>
      </c>
      <c r="G34" s="179">
        <v>0</v>
      </c>
      <c r="H34" s="178">
        <f t="shared" si="0"/>
        <v>0</v>
      </c>
      <c r="J34" s="108" t="s">
        <v>456</v>
      </c>
    </row>
    <row r="35" spans="2:15" ht="15.75" customHeight="1" outlineLevel="1">
      <c r="B35" s="250">
        <v>2342</v>
      </c>
      <c r="C35" s="354" t="s">
        <v>65</v>
      </c>
      <c r="D35" s="354"/>
      <c r="E35" s="224">
        <v>62</v>
      </c>
      <c r="F35" s="177">
        <f>E35*'Прайс-лист'!I3*(1-'Прайс-лист'!$E$3)</f>
        <v>49.6</v>
      </c>
      <c r="G35" s="179">
        <v>0</v>
      </c>
      <c r="H35" s="178">
        <f t="shared" si="0"/>
        <v>0</v>
      </c>
      <c r="J35" s="133" t="s">
        <v>346</v>
      </c>
    </row>
    <row r="36" spans="2:15" ht="15.75" customHeight="1" outlineLevel="1">
      <c r="B36" s="250">
        <v>2343</v>
      </c>
      <c r="C36" s="354" t="s">
        <v>66</v>
      </c>
      <c r="D36" s="354"/>
      <c r="E36" s="224">
        <v>62</v>
      </c>
      <c r="F36" s="177">
        <f>E36*'Прайс-лист'!I3*(1-'Прайс-лист'!$E$3)</f>
        <v>49.6</v>
      </c>
      <c r="G36" s="179">
        <v>0</v>
      </c>
      <c r="H36" s="178">
        <f t="shared" si="0"/>
        <v>0</v>
      </c>
      <c r="J36" s="133" t="s">
        <v>455</v>
      </c>
    </row>
    <row r="37" spans="2:15" ht="15.75" customHeight="1" outlineLevel="1">
      <c r="B37" s="250">
        <v>2935</v>
      </c>
      <c r="C37" s="354" t="s">
        <v>610</v>
      </c>
      <c r="D37" s="354"/>
      <c r="E37" s="224">
        <v>110</v>
      </c>
      <c r="F37" s="177">
        <f>E37*'Прайс-лист'!I3*(1-'Прайс-лист'!$E$3)</f>
        <v>88</v>
      </c>
      <c r="G37" s="179">
        <v>0</v>
      </c>
      <c r="H37" s="178">
        <f t="shared" si="0"/>
        <v>0</v>
      </c>
    </row>
    <row r="38" spans="2:15" ht="15.75" customHeight="1" outlineLevel="1">
      <c r="B38" s="250">
        <v>2936</v>
      </c>
      <c r="C38" s="354" t="s">
        <v>611</v>
      </c>
      <c r="D38" s="354"/>
      <c r="E38" s="224">
        <v>132</v>
      </c>
      <c r="F38" s="177">
        <f>E38*'Прайс-лист'!I3*(1-'Прайс-лист'!$E$3)</f>
        <v>105.60000000000001</v>
      </c>
      <c r="G38" s="179">
        <v>0</v>
      </c>
      <c r="H38" s="178">
        <f t="shared" si="0"/>
        <v>0</v>
      </c>
    </row>
    <row r="39" spans="2:15" ht="15.75" customHeight="1" outlineLevel="1">
      <c r="B39" s="250">
        <v>2835</v>
      </c>
      <c r="C39" s="354" t="s">
        <v>8</v>
      </c>
      <c r="D39" s="354"/>
      <c r="E39" s="224">
        <v>188</v>
      </c>
      <c r="F39" s="177">
        <f>E39*'Прайс-лист'!I3*(1-'Прайс-лист'!$E$3)</f>
        <v>150.4</v>
      </c>
      <c r="G39" s="179">
        <v>0</v>
      </c>
      <c r="H39" s="178">
        <f t="shared" si="0"/>
        <v>0</v>
      </c>
    </row>
    <row r="40" spans="2:15" s="378" customFormat="1" ht="18" outlineLevel="1">
      <c r="B40" s="397"/>
      <c r="C40" s="399"/>
      <c r="D40" s="399"/>
      <c r="E40" s="400"/>
      <c r="F40" s="380" t="s">
        <v>9</v>
      </c>
      <c r="G40" s="350">
        <f>SUM(H26:H39)</f>
        <v>1293.6000000000001</v>
      </c>
      <c r="H40" s="350"/>
      <c r="O40" s="402"/>
    </row>
  </sheetData>
  <mergeCells count="53"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C14:D14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C15:D15"/>
    <mergeCell ref="C16:D16"/>
    <mergeCell ref="F20:H20"/>
    <mergeCell ref="F21:H21"/>
    <mergeCell ref="F22:H22"/>
    <mergeCell ref="F19:H19"/>
    <mergeCell ref="F23:H23"/>
    <mergeCell ref="C23:D23"/>
    <mergeCell ref="C17:D17"/>
    <mergeCell ref="C18:D18"/>
    <mergeCell ref="C19:D19"/>
    <mergeCell ref="C20:D20"/>
    <mergeCell ref="C21:D21"/>
    <mergeCell ref="C22:D22"/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B2:H2"/>
    <mergeCell ref="B3:H3"/>
    <mergeCell ref="C8:D8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K37" sqref="K37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140625" style="153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437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3"/>
      <c r="F4" s="342">
        <v>330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3"/>
      <c r="F5" s="342">
        <v>235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3"/>
      <c r="F6" s="342">
        <v>165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3"/>
      <c r="F7" s="342">
        <v>78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3"/>
      <c r="F8" s="342">
        <v>43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3"/>
      <c r="F9" s="342">
        <v>36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3"/>
      <c r="F10" s="342">
        <v>600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3"/>
      <c r="F11" s="342">
        <v>4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3"/>
      <c r="F12" s="342" t="s">
        <v>213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9.8000000000000007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3"/>
      <c r="F14" s="342">
        <v>15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3"/>
      <c r="F15" s="342">
        <v>20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3"/>
      <c r="F16" s="342">
        <v>50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3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3"/>
      <c r="F18" s="342" t="s">
        <v>216</v>
      </c>
      <c r="G18" s="342"/>
      <c r="H18" s="342"/>
    </row>
    <row r="19" spans="2:10" ht="31.5" customHeight="1" outlineLevel="1">
      <c r="B19" s="161"/>
      <c r="C19" s="351" t="s">
        <v>30</v>
      </c>
      <c r="D19" s="351"/>
      <c r="E19" s="163"/>
      <c r="F19" s="342" t="s">
        <v>214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3"/>
      <c r="F20" s="342" t="s">
        <v>49</v>
      </c>
      <c r="G20" s="342"/>
      <c r="H20" s="342"/>
    </row>
    <row r="21" spans="2:10" ht="15.75" customHeight="1" outlineLevel="1">
      <c r="B21" s="161"/>
      <c r="C21" s="353" t="s">
        <v>33</v>
      </c>
      <c r="D21" s="353"/>
      <c r="E21" s="163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3"/>
      <c r="F22" s="342">
        <v>41</v>
      </c>
      <c r="G22" s="342"/>
      <c r="H22" s="342"/>
    </row>
    <row r="23" spans="2:10" ht="15.75" customHeight="1">
      <c r="B23" s="51"/>
      <c r="C23" s="54"/>
      <c r="D23" s="54"/>
      <c r="E23" s="53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4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1261</v>
      </c>
      <c r="C25" s="246" t="s">
        <v>228</v>
      </c>
      <c r="D25" s="246"/>
      <c r="E25" s="209">
        <v>1724</v>
      </c>
      <c r="F25" s="177">
        <f>E25*'Прайс-лист'!I3*(1-'Прайс-лист'!$E$3)</f>
        <v>1379.2</v>
      </c>
      <c r="G25" s="255"/>
      <c r="H25" s="178">
        <f>F25</f>
        <v>1379.2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67" customHeight="1" outlineLevel="2">
      <c r="B27" s="180"/>
      <c r="C27" s="346" t="s">
        <v>554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11" t="s">
        <v>453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8" si="0">F31*G31</f>
        <v>0</v>
      </c>
      <c r="J31" s="107" t="s">
        <v>450</v>
      </c>
    </row>
    <row r="32" spans="2:10" ht="15.75" customHeight="1" outlineLevel="1">
      <c r="B32" s="250">
        <v>2401</v>
      </c>
      <c r="C32" s="354" t="s">
        <v>46</v>
      </c>
      <c r="D32" s="354"/>
      <c r="E32" s="224">
        <v>141</v>
      </c>
      <c r="F32" s="177">
        <f>E32*'Прайс-лист'!I3*(1-'Прайс-лист'!$E$3)</f>
        <v>112.80000000000001</v>
      </c>
      <c r="G32" s="179">
        <v>0</v>
      </c>
      <c r="H32" s="178">
        <f t="shared" si="0"/>
        <v>0</v>
      </c>
      <c r="J32" s="114" t="s">
        <v>451</v>
      </c>
    </row>
    <row r="33" spans="2:15" ht="15.75" customHeight="1" outlineLevel="1">
      <c r="B33" s="250">
        <v>2347</v>
      </c>
      <c r="C33" s="354" t="s">
        <v>11</v>
      </c>
      <c r="D33" s="354"/>
      <c r="E33" s="224">
        <v>86</v>
      </c>
      <c r="F33" s="177">
        <f>E33*'Прайс-лист'!I3*(1-'Прайс-лист'!$E$3)</f>
        <v>68.8</v>
      </c>
      <c r="G33" s="179">
        <v>0</v>
      </c>
      <c r="H33" s="178">
        <f t="shared" si="0"/>
        <v>0</v>
      </c>
      <c r="J33" s="108" t="s">
        <v>456</v>
      </c>
    </row>
    <row r="34" spans="2:15" ht="15.75" customHeight="1" outlineLevel="1">
      <c r="B34" s="250">
        <v>2342</v>
      </c>
      <c r="C34" s="354" t="s">
        <v>65</v>
      </c>
      <c r="D34" s="354"/>
      <c r="E34" s="224">
        <v>62</v>
      </c>
      <c r="F34" s="177">
        <f>E34*'Прайс-лист'!I3*(1-'Прайс-лист'!$E$3)</f>
        <v>49.6</v>
      </c>
      <c r="G34" s="179">
        <v>0</v>
      </c>
      <c r="H34" s="178">
        <f t="shared" si="0"/>
        <v>0</v>
      </c>
      <c r="J34" s="133" t="s">
        <v>346</v>
      </c>
    </row>
    <row r="35" spans="2:15" ht="15.75" customHeight="1" outlineLevel="1">
      <c r="B35" s="250">
        <v>2343</v>
      </c>
      <c r="C35" s="354" t="s">
        <v>66</v>
      </c>
      <c r="D35" s="354"/>
      <c r="E35" s="224">
        <v>62</v>
      </c>
      <c r="F35" s="177">
        <f>E35*'Прайс-лист'!I3*(1-'Прайс-лист'!$E$3)</f>
        <v>49.6</v>
      </c>
      <c r="G35" s="179">
        <v>0</v>
      </c>
      <c r="H35" s="178">
        <f t="shared" si="0"/>
        <v>0</v>
      </c>
      <c r="J35" s="133" t="s">
        <v>455</v>
      </c>
    </row>
    <row r="36" spans="2:15" ht="15.75" customHeight="1" outlineLevel="1">
      <c r="B36" s="250">
        <v>2935</v>
      </c>
      <c r="C36" s="354" t="s">
        <v>610</v>
      </c>
      <c r="D36" s="354"/>
      <c r="E36" s="224">
        <v>110</v>
      </c>
      <c r="F36" s="177">
        <f>E36*'Прайс-лист'!I3*(1-'Прайс-лист'!$E$3)</f>
        <v>88</v>
      </c>
      <c r="G36" s="179">
        <v>0</v>
      </c>
      <c r="H36" s="178">
        <f t="shared" si="0"/>
        <v>0</v>
      </c>
    </row>
    <row r="37" spans="2:15" ht="15.75" customHeight="1" outlineLevel="1">
      <c r="B37" s="250">
        <v>2936</v>
      </c>
      <c r="C37" s="354" t="s">
        <v>611</v>
      </c>
      <c r="D37" s="354"/>
      <c r="E37" s="224">
        <v>132</v>
      </c>
      <c r="F37" s="177">
        <f>E37*'Прайс-лист'!I3*(1-'Прайс-лист'!$E$3)</f>
        <v>105.60000000000001</v>
      </c>
      <c r="G37" s="179">
        <v>0</v>
      </c>
      <c r="H37" s="178">
        <f t="shared" si="0"/>
        <v>0</v>
      </c>
    </row>
    <row r="38" spans="2:15" ht="15.75" customHeight="1" outlineLevel="1">
      <c r="B38" s="250">
        <v>2835</v>
      </c>
      <c r="C38" s="354" t="s">
        <v>8</v>
      </c>
      <c r="D38" s="354"/>
      <c r="E38" s="224">
        <v>188</v>
      </c>
      <c r="F38" s="177">
        <f>E38*'Прайс-лист'!I3*(1-'Прайс-лист'!$E$3)</f>
        <v>150.4</v>
      </c>
      <c r="G38" s="179">
        <v>0</v>
      </c>
      <c r="H38" s="178">
        <f t="shared" si="0"/>
        <v>0</v>
      </c>
    </row>
    <row r="39" spans="2:15" s="378" customFormat="1" ht="18" outlineLevel="1">
      <c r="B39" s="397"/>
      <c r="C39" s="399"/>
      <c r="D39" s="399"/>
      <c r="E39" s="403"/>
      <c r="F39" s="380" t="s">
        <v>9</v>
      </c>
      <c r="G39" s="350">
        <f>SUM(H25:H38)</f>
        <v>1379.2</v>
      </c>
      <c r="H39" s="350"/>
      <c r="O39" s="402"/>
    </row>
  </sheetData>
  <mergeCells count="51"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18:D18"/>
    <mergeCell ref="C8:D8"/>
    <mergeCell ref="C13:D13"/>
    <mergeCell ref="F13:H13"/>
    <mergeCell ref="C21:D21"/>
    <mergeCell ref="C22:D22"/>
    <mergeCell ref="C9:D9"/>
    <mergeCell ref="C10:D10"/>
    <mergeCell ref="C11:D11"/>
    <mergeCell ref="C12:D12"/>
    <mergeCell ref="C14:D14"/>
    <mergeCell ref="C19:D19"/>
    <mergeCell ref="C20:D20"/>
    <mergeCell ref="C17:D17"/>
    <mergeCell ref="C15:D15"/>
    <mergeCell ref="C16:D16"/>
    <mergeCell ref="C6:D6"/>
    <mergeCell ref="C7:D7"/>
    <mergeCell ref="K2:L2"/>
    <mergeCell ref="B2:H2"/>
    <mergeCell ref="B3:H3"/>
    <mergeCell ref="C4:D4"/>
    <mergeCell ref="C5:D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K38" sqref="K3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220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300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205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165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78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43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54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520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4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209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6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10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15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50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216</v>
      </c>
      <c r="G18" s="342"/>
      <c r="H18" s="342"/>
    </row>
    <row r="19" spans="2:10" ht="14.25" outlineLevel="1">
      <c r="B19" s="161"/>
      <c r="C19" s="351" t="s">
        <v>30</v>
      </c>
      <c r="D19" s="351"/>
      <c r="E19" s="162"/>
      <c r="F19" s="342" t="s">
        <v>211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0" ht="15.75" customHeight="1" outlineLevel="1">
      <c r="B21" s="161"/>
      <c r="C21" s="353" t="s">
        <v>156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157</v>
      </c>
      <c r="D22" s="353"/>
      <c r="E22" s="162"/>
      <c r="F22" s="342" t="s">
        <v>219</v>
      </c>
      <c r="G22" s="342"/>
      <c r="H22" s="342"/>
    </row>
    <row r="23" spans="2:10" ht="15.75" customHeight="1" outlineLevel="1">
      <c r="B23" s="161"/>
      <c r="C23" s="353" t="s">
        <v>35</v>
      </c>
      <c r="D23" s="353"/>
      <c r="E23" s="162"/>
      <c r="F23" s="342">
        <v>59</v>
      </c>
      <c r="G23" s="342"/>
      <c r="H23" s="342"/>
    </row>
    <row r="24" spans="2:10" ht="15.75" customHeight="1">
      <c r="B24" s="51"/>
      <c r="C24" s="54"/>
      <c r="D24" s="54"/>
      <c r="E24" s="89"/>
      <c r="F24" s="54"/>
      <c r="G24" s="54"/>
      <c r="H24" s="53"/>
    </row>
    <row r="25" spans="2:10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0" ht="15.75" customHeight="1" outlineLevel="1">
      <c r="B26" s="255">
        <v>1250</v>
      </c>
      <c r="C26" s="246" t="s">
        <v>229</v>
      </c>
      <c r="D26" s="246"/>
      <c r="E26" s="176">
        <v>1509</v>
      </c>
      <c r="F26" s="177">
        <f>E26*'Прайс-лист'!I3*(1-'Прайс-лист'!$E$3)</f>
        <v>1207.2</v>
      </c>
      <c r="G26" s="255"/>
      <c r="H26" s="178">
        <f>F26</f>
        <v>1207.2</v>
      </c>
    </row>
    <row r="27" spans="2:10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0" ht="276" customHeight="1" outlineLevel="2">
      <c r="B28" s="180"/>
      <c r="C28" s="346" t="s">
        <v>540</v>
      </c>
      <c r="D28" s="346"/>
      <c r="E28" s="346"/>
      <c r="F28" s="346"/>
      <c r="G28" s="346"/>
      <c r="H28" s="34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5"/>
      <c r="C30" s="247" t="s">
        <v>454</v>
      </c>
      <c r="D30" s="236" t="s">
        <v>277</v>
      </c>
      <c r="E30" s="224">
        <v>23</v>
      </c>
      <c r="F30" s="178">
        <f>E30*'Прайс-лист'!I3*(1-'Прайс-лист'!$E$3)</f>
        <v>18.400000000000002</v>
      </c>
      <c r="G30" s="179">
        <v>0</v>
      </c>
      <c r="H30" s="244">
        <f>F30*G30</f>
        <v>0</v>
      </c>
      <c r="J30" s="107" t="s">
        <v>277</v>
      </c>
    </row>
    <row r="31" spans="2:10" ht="15.75" customHeight="1" outlineLevel="1">
      <c r="C31" s="193" t="s">
        <v>4</v>
      </c>
      <c r="D31" s="193"/>
      <c r="E31" s="193"/>
      <c r="F31" s="193"/>
      <c r="G31" s="193"/>
      <c r="H31" s="193"/>
      <c r="J31" s="111" t="s">
        <v>453</v>
      </c>
    </row>
    <row r="32" spans="2:10" ht="15.75" customHeight="1" outlineLevel="1">
      <c r="B32" s="250">
        <v>4144</v>
      </c>
      <c r="C32" s="354" t="s">
        <v>409</v>
      </c>
      <c r="D32" s="354"/>
      <c r="E32" s="224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39" si="0">F32*G32</f>
        <v>0</v>
      </c>
      <c r="J32" s="107" t="s">
        <v>450</v>
      </c>
    </row>
    <row r="33" spans="2:15" ht="15.75" customHeight="1" outlineLevel="1">
      <c r="B33" s="250">
        <v>2401</v>
      </c>
      <c r="C33" s="354" t="s">
        <v>46</v>
      </c>
      <c r="D33" s="354"/>
      <c r="E33" s="224">
        <v>141</v>
      </c>
      <c r="F33" s="177">
        <f>E33*'Прайс-лист'!I3*(1-'Прайс-лист'!$E$3)</f>
        <v>112.80000000000001</v>
      </c>
      <c r="G33" s="179">
        <v>0</v>
      </c>
      <c r="H33" s="178">
        <f t="shared" si="0"/>
        <v>0</v>
      </c>
      <c r="J33" s="114" t="s">
        <v>451</v>
      </c>
    </row>
    <row r="34" spans="2:15" ht="15.75" customHeight="1" outlineLevel="1">
      <c r="B34" s="250">
        <v>2347</v>
      </c>
      <c r="C34" s="354" t="s">
        <v>11</v>
      </c>
      <c r="D34" s="354"/>
      <c r="E34" s="224">
        <v>86</v>
      </c>
      <c r="F34" s="177">
        <f>E34*'Прайс-лист'!I3*(1-'Прайс-лист'!$E$3)</f>
        <v>68.8</v>
      </c>
      <c r="G34" s="179">
        <v>0</v>
      </c>
      <c r="H34" s="178">
        <f t="shared" si="0"/>
        <v>0</v>
      </c>
      <c r="J34" s="108" t="s">
        <v>456</v>
      </c>
    </row>
    <row r="35" spans="2:15" ht="15.75" customHeight="1" outlineLevel="1">
      <c r="B35" s="250">
        <v>2342</v>
      </c>
      <c r="C35" s="354" t="s">
        <v>65</v>
      </c>
      <c r="D35" s="354"/>
      <c r="E35" s="224">
        <v>62</v>
      </c>
      <c r="F35" s="177">
        <f>E35*'Прайс-лист'!I3*(1-'Прайс-лист'!$E$3)</f>
        <v>49.6</v>
      </c>
      <c r="G35" s="179">
        <v>0</v>
      </c>
      <c r="H35" s="178">
        <f t="shared" si="0"/>
        <v>0</v>
      </c>
      <c r="J35" s="133" t="s">
        <v>346</v>
      </c>
    </row>
    <row r="36" spans="2:15" ht="15.75" customHeight="1" outlineLevel="1">
      <c r="B36" s="250">
        <v>2343</v>
      </c>
      <c r="C36" s="354" t="s">
        <v>66</v>
      </c>
      <c r="D36" s="354"/>
      <c r="E36" s="224">
        <v>62</v>
      </c>
      <c r="F36" s="177">
        <f>E36*'Прайс-лист'!I3*(1-'Прайс-лист'!$E$3)</f>
        <v>49.6</v>
      </c>
      <c r="G36" s="179">
        <v>0</v>
      </c>
      <c r="H36" s="178">
        <f t="shared" si="0"/>
        <v>0</v>
      </c>
      <c r="J36" s="133" t="s">
        <v>455</v>
      </c>
    </row>
    <row r="37" spans="2:15" ht="15.75" customHeight="1" outlineLevel="1">
      <c r="B37" s="250">
        <v>2933</v>
      </c>
      <c r="C37" s="354" t="s">
        <v>610</v>
      </c>
      <c r="D37" s="354"/>
      <c r="E37" s="224">
        <v>95</v>
      </c>
      <c r="F37" s="177">
        <f>E37*'Прайс-лист'!I3*(1-'Прайс-лист'!$E$3)</f>
        <v>76</v>
      </c>
      <c r="G37" s="179">
        <v>0</v>
      </c>
      <c r="H37" s="178">
        <f t="shared" si="0"/>
        <v>0</v>
      </c>
    </row>
    <row r="38" spans="2:15" ht="15.75" customHeight="1" outlineLevel="1">
      <c r="B38" s="250">
        <v>2934</v>
      </c>
      <c r="C38" s="354" t="s">
        <v>611</v>
      </c>
      <c r="D38" s="354"/>
      <c r="E38" s="224">
        <v>120</v>
      </c>
      <c r="F38" s="177">
        <f>E38*'Прайс-лист'!I3*(1-'Прайс-лист'!$E$3)</f>
        <v>96</v>
      </c>
      <c r="G38" s="179">
        <v>0</v>
      </c>
      <c r="H38" s="178">
        <f t="shared" si="0"/>
        <v>0</v>
      </c>
    </row>
    <row r="39" spans="2:15" ht="15.75" customHeight="1" outlineLevel="1">
      <c r="B39" s="250">
        <v>2834</v>
      </c>
      <c r="C39" s="354" t="s">
        <v>8</v>
      </c>
      <c r="D39" s="354"/>
      <c r="E39" s="224">
        <v>173</v>
      </c>
      <c r="F39" s="177">
        <f>E39*'Прайс-лист'!I3*(1-'Прайс-лист'!$E$3)</f>
        <v>138.4</v>
      </c>
      <c r="G39" s="179">
        <v>0</v>
      </c>
      <c r="H39" s="178">
        <f t="shared" si="0"/>
        <v>0</v>
      </c>
    </row>
    <row r="40" spans="2:15" s="378" customFormat="1" ht="18" outlineLevel="1">
      <c r="B40" s="397"/>
      <c r="C40" s="399"/>
      <c r="D40" s="399"/>
      <c r="E40" s="400"/>
      <c r="F40" s="380" t="s">
        <v>9</v>
      </c>
      <c r="G40" s="350">
        <f>SUM(H26:H39)</f>
        <v>1207.2</v>
      </c>
      <c r="H40" s="350"/>
      <c r="O40" s="402"/>
    </row>
  </sheetData>
  <mergeCells count="53"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17:H17"/>
    <mergeCell ref="F18:H18"/>
    <mergeCell ref="F19:H19"/>
    <mergeCell ref="C22:D22"/>
    <mergeCell ref="F20:H20"/>
    <mergeCell ref="F21:H21"/>
    <mergeCell ref="F22:H22"/>
    <mergeCell ref="C18:D18"/>
    <mergeCell ref="C19:D19"/>
    <mergeCell ref="C17:D17"/>
    <mergeCell ref="C28:H28"/>
    <mergeCell ref="C20:D20"/>
    <mergeCell ref="C21:D21"/>
    <mergeCell ref="F23:H23"/>
    <mergeCell ref="C23:D23"/>
    <mergeCell ref="C16:D1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C14:D14"/>
    <mergeCell ref="F15:H15"/>
    <mergeCell ref="F16:H16"/>
    <mergeCell ref="C15:D15"/>
    <mergeCell ref="C13:D13"/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C8:D8"/>
    <mergeCell ref="B2:H2"/>
    <mergeCell ref="B3:H3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K38" sqref="K3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221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300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205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165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78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43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33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520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4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213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6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10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15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50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216</v>
      </c>
      <c r="G18" s="342"/>
      <c r="H18" s="342"/>
    </row>
    <row r="19" spans="2:10" ht="31.5" customHeight="1" outlineLevel="1">
      <c r="B19" s="161"/>
      <c r="C19" s="351" t="s">
        <v>30</v>
      </c>
      <c r="D19" s="351"/>
      <c r="E19" s="162"/>
      <c r="F19" s="342" t="s">
        <v>214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0" ht="15.75" customHeight="1" outlineLevel="1">
      <c r="B21" s="161"/>
      <c r="C21" s="353" t="s">
        <v>33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2"/>
      <c r="F22" s="342">
        <v>38</v>
      </c>
      <c r="G22" s="342"/>
      <c r="H22" s="342"/>
    </row>
    <row r="23" spans="2:10" ht="15.75" customHeight="1">
      <c r="B23" s="51"/>
      <c r="C23" s="54"/>
      <c r="D23" s="54"/>
      <c r="E23" s="89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1251</v>
      </c>
      <c r="C25" s="246" t="s">
        <v>228</v>
      </c>
      <c r="D25" s="246"/>
      <c r="E25" s="176">
        <v>1614</v>
      </c>
      <c r="F25" s="177">
        <f>E25*'Прайс-лист'!I3*(1-'Прайс-лист'!$E$3)</f>
        <v>1291.2</v>
      </c>
      <c r="G25" s="255"/>
      <c r="H25" s="178">
        <f>F25</f>
        <v>1291.2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80"/>
      <c r="C27" s="346" t="s">
        <v>554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11" t="s">
        <v>453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8" si="0">F31*G31</f>
        <v>0</v>
      </c>
      <c r="J31" s="107" t="s">
        <v>450</v>
      </c>
    </row>
    <row r="32" spans="2:10" ht="15.75" customHeight="1" outlineLevel="1">
      <c r="B32" s="250">
        <v>2401</v>
      </c>
      <c r="C32" s="354" t="s">
        <v>46</v>
      </c>
      <c r="D32" s="354"/>
      <c r="E32" s="224">
        <v>141</v>
      </c>
      <c r="F32" s="177">
        <f>E32*'Прайс-лист'!I3*(1-'Прайс-лист'!$E$3)</f>
        <v>112.80000000000001</v>
      </c>
      <c r="G32" s="179">
        <v>0</v>
      </c>
      <c r="H32" s="178">
        <f t="shared" si="0"/>
        <v>0</v>
      </c>
      <c r="J32" s="114" t="s">
        <v>451</v>
      </c>
    </row>
    <row r="33" spans="2:15" ht="15.75" customHeight="1" outlineLevel="1">
      <c r="B33" s="250">
        <v>2347</v>
      </c>
      <c r="C33" s="354" t="s">
        <v>11</v>
      </c>
      <c r="D33" s="354"/>
      <c r="E33" s="224">
        <v>86</v>
      </c>
      <c r="F33" s="177">
        <f>E33*'Прайс-лист'!I3*(1-'Прайс-лист'!$E$3)</f>
        <v>68.8</v>
      </c>
      <c r="G33" s="179">
        <v>0</v>
      </c>
      <c r="H33" s="178">
        <f t="shared" si="0"/>
        <v>0</v>
      </c>
      <c r="J33" s="108" t="s">
        <v>456</v>
      </c>
    </row>
    <row r="34" spans="2:15" ht="15.75" customHeight="1" outlineLevel="1">
      <c r="B34" s="250">
        <v>2342</v>
      </c>
      <c r="C34" s="354" t="s">
        <v>65</v>
      </c>
      <c r="D34" s="354"/>
      <c r="E34" s="224">
        <v>62</v>
      </c>
      <c r="F34" s="177">
        <f>E34*'Прайс-лист'!I3*(1-'Прайс-лист'!$E$3)</f>
        <v>49.6</v>
      </c>
      <c r="G34" s="179">
        <v>0</v>
      </c>
      <c r="H34" s="178">
        <f t="shared" si="0"/>
        <v>0</v>
      </c>
      <c r="J34" s="133" t="s">
        <v>346</v>
      </c>
    </row>
    <row r="35" spans="2:15" ht="15.75" customHeight="1" outlineLevel="1">
      <c r="B35" s="250">
        <v>2343</v>
      </c>
      <c r="C35" s="354" t="s">
        <v>66</v>
      </c>
      <c r="D35" s="354"/>
      <c r="E35" s="224">
        <v>62</v>
      </c>
      <c r="F35" s="177">
        <f>E35*'Прайс-лист'!I3*(1-'Прайс-лист'!$E$3)</f>
        <v>49.6</v>
      </c>
      <c r="G35" s="179">
        <v>0</v>
      </c>
      <c r="H35" s="178">
        <f t="shared" si="0"/>
        <v>0</v>
      </c>
      <c r="J35" s="133" t="s">
        <v>455</v>
      </c>
    </row>
    <row r="36" spans="2:15" ht="15.75" customHeight="1" outlineLevel="1">
      <c r="B36" s="250">
        <v>2933</v>
      </c>
      <c r="C36" s="354" t="s">
        <v>610</v>
      </c>
      <c r="D36" s="354"/>
      <c r="E36" s="224">
        <v>95</v>
      </c>
      <c r="F36" s="177">
        <f>E36*'Прайс-лист'!I3*(1-'Прайс-лист'!$E$3)</f>
        <v>76</v>
      </c>
      <c r="G36" s="179">
        <v>0</v>
      </c>
      <c r="H36" s="178">
        <f t="shared" si="0"/>
        <v>0</v>
      </c>
    </row>
    <row r="37" spans="2:15" ht="15.75" customHeight="1" outlineLevel="1">
      <c r="B37" s="250">
        <v>2934</v>
      </c>
      <c r="C37" s="354" t="s">
        <v>611</v>
      </c>
      <c r="D37" s="354"/>
      <c r="E37" s="224">
        <v>120</v>
      </c>
      <c r="F37" s="177">
        <f>E37*'Прайс-лист'!I3*(1-'Прайс-лист'!$E$3)</f>
        <v>96</v>
      </c>
      <c r="G37" s="179">
        <v>0</v>
      </c>
      <c r="H37" s="178">
        <f t="shared" si="0"/>
        <v>0</v>
      </c>
    </row>
    <row r="38" spans="2:15" ht="15.75" customHeight="1" outlineLevel="1">
      <c r="B38" s="250">
        <v>2834</v>
      </c>
      <c r="C38" s="354" t="s">
        <v>8</v>
      </c>
      <c r="D38" s="354"/>
      <c r="E38" s="224">
        <v>173</v>
      </c>
      <c r="F38" s="177">
        <f>E38*'Прайс-лист'!I3*(1-'Прайс-лист'!$E$3)</f>
        <v>138.4</v>
      </c>
      <c r="G38" s="179">
        <v>0</v>
      </c>
      <c r="H38" s="178">
        <f t="shared" si="0"/>
        <v>0</v>
      </c>
    </row>
    <row r="39" spans="2:15" s="378" customFormat="1" ht="18" outlineLevel="1">
      <c r="B39" s="397"/>
      <c r="C39" s="399"/>
      <c r="D39" s="399"/>
      <c r="E39" s="400"/>
      <c r="F39" s="380" t="s">
        <v>9</v>
      </c>
      <c r="G39" s="350">
        <f>SUM(H25:H38)</f>
        <v>1291.2</v>
      </c>
      <c r="H39" s="350"/>
      <c r="O39" s="402"/>
    </row>
  </sheetData>
  <mergeCells count="51">
    <mergeCell ref="C13:D13"/>
    <mergeCell ref="F13:H13"/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C27:H27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F20:H20"/>
    <mergeCell ref="F21:H21"/>
    <mergeCell ref="C22:D22"/>
    <mergeCell ref="C17:D17"/>
    <mergeCell ref="C16:D16"/>
    <mergeCell ref="C10:D10"/>
    <mergeCell ref="F8:H8"/>
    <mergeCell ref="F9:H9"/>
    <mergeCell ref="B3:H3"/>
    <mergeCell ref="F4:H4"/>
    <mergeCell ref="F5:H5"/>
    <mergeCell ref="F6:H6"/>
    <mergeCell ref="F7:H7"/>
    <mergeCell ref="C9:D9"/>
    <mergeCell ref="C11:D11"/>
    <mergeCell ref="F22:H22"/>
    <mergeCell ref="K2:L2"/>
    <mergeCell ref="C18:D18"/>
    <mergeCell ref="C19:D19"/>
    <mergeCell ref="C20:D20"/>
    <mergeCell ref="C21:D21"/>
    <mergeCell ref="B2:H2"/>
    <mergeCell ref="C4:D4"/>
    <mergeCell ref="C12:D12"/>
    <mergeCell ref="C14:D14"/>
    <mergeCell ref="C15:D15"/>
    <mergeCell ref="C5:D5"/>
    <mergeCell ref="C6:D6"/>
    <mergeCell ref="C7:D7"/>
    <mergeCell ref="C8:D8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zoomScaleSheetLayoutView="100" workbookViewId="0">
      <pane ySplit="2" topLeftCell="A22" activePane="bottomLeft" state="frozen"/>
      <selection pane="bottomLeft" activeCell="K36" sqref="K36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217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270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187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155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73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40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45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400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3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209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2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6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10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45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216</v>
      </c>
      <c r="G18" s="342"/>
      <c r="H18" s="342"/>
    </row>
    <row r="19" spans="2:10" ht="14.25" outlineLevel="1">
      <c r="B19" s="161"/>
      <c r="C19" s="351" t="s">
        <v>30</v>
      </c>
      <c r="D19" s="351"/>
      <c r="E19" s="162"/>
      <c r="F19" s="342" t="s">
        <v>211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32</v>
      </c>
      <c r="G20" s="342"/>
      <c r="H20" s="342"/>
    </row>
    <row r="21" spans="2:10" ht="15.75" customHeight="1" outlineLevel="1">
      <c r="B21" s="161"/>
      <c r="C21" s="353" t="s">
        <v>33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2"/>
      <c r="F22" s="342">
        <v>49</v>
      </c>
      <c r="G22" s="342"/>
      <c r="H22" s="342"/>
    </row>
    <row r="23" spans="2:10" ht="15.75" customHeight="1">
      <c r="B23" s="51"/>
      <c r="C23" s="54"/>
      <c r="D23" s="54"/>
      <c r="E23" s="89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1240</v>
      </c>
      <c r="C25" s="246" t="s">
        <v>229</v>
      </c>
      <c r="D25" s="246"/>
      <c r="E25" s="176">
        <v>1340</v>
      </c>
      <c r="F25" s="177">
        <f>E25*'Прайс-лист'!I3*(1-'Прайс-лист'!$E$3)</f>
        <v>1072</v>
      </c>
      <c r="G25" s="255"/>
      <c r="H25" s="178">
        <f>F25</f>
        <v>1072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79" customHeight="1" outlineLevel="2">
      <c r="B27" s="180"/>
      <c r="C27" s="346" t="s">
        <v>555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07" t="s">
        <v>450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7" si="0">F31*G31</f>
        <v>0</v>
      </c>
      <c r="J31" s="114" t="s">
        <v>451</v>
      </c>
    </row>
    <row r="32" spans="2:10" ht="15.75" customHeight="1" outlineLevel="1">
      <c r="B32" s="250">
        <v>2347</v>
      </c>
      <c r="C32" s="354" t="s">
        <v>11</v>
      </c>
      <c r="D32" s="354"/>
      <c r="E32" s="224">
        <v>86</v>
      </c>
      <c r="F32" s="177">
        <f>E32*'Прайс-лист'!I3*(1-'Прайс-лист'!$E$3)</f>
        <v>68.8</v>
      </c>
      <c r="G32" s="179">
        <v>0</v>
      </c>
      <c r="H32" s="178">
        <f t="shared" si="0"/>
        <v>0</v>
      </c>
      <c r="J32" s="108" t="s">
        <v>456</v>
      </c>
    </row>
    <row r="33" spans="2:15" ht="15.75" customHeight="1" outlineLevel="1">
      <c r="B33" s="250">
        <v>2340</v>
      </c>
      <c r="C33" s="354" t="s">
        <v>65</v>
      </c>
      <c r="D33" s="354"/>
      <c r="E33" s="224">
        <v>52</v>
      </c>
      <c r="F33" s="177">
        <f>E33*'Прайс-лист'!I3*(1-'Прайс-лист'!$E$3)</f>
        <v>41.6</v>
      </c>
      <c r="G33" s="179">
        <v>0</v>
      </c>
      <c r="H33" s="178">
        <f t="shared" si="0"/>
        <v>0</v>
      </c>
      <c r="O33" s="114"/>
    </row>
    <row r="34" spans="2:15" ht="15.75" customHeight="1" outlineLevel="1">
      <c r="B34" s="250">
        <v>2341</v>
      </c>
      <c r="C34" s="354" t="s">
        <v>66</v>
      </c>
      <c r="D34" s="354"/>
      <c r="E34" s="224">
        <v>57</v>
      </c>
      <c r="F34" s="177">
        <f>E34*'Прайс-лист'!I3*(1-'Прайс-лист'!$E$3)</f>
        <v>45.6</v>
      </c>
      <c r="G34" s="179">
        <v>0</v>
      </c>
      <c r="H34" s="178">
        <f t="shared" si="0"/>
        <v>0</v>
      </c>
      <c r="J34" s="133"/>
      <c r="O34" s="152"/>
    </row>
    <row r="35" spans="2:15" ht="15.75" customHeight="1" outlineLevel="1">
      <c r="B35" s="250">
        <v>2931</v>
      </c>
      <c r="C35" s="354" t="s">
        <v>610</v>
      </c>
      <c r="D35" s="354"/>
      <c r="E35" s="224">
        <v>87</v>
      </c>
      <c r="F35" s="177">
        <f>E35*'Прайс-лист'!I3*(1-'Прайс-лист'!$E$3)</f>
        <v>69.600000000000009</v>
      </c>
      <c r="G35" s="179">
        <v>0</v>
      </c>
      <c r="H35" s="178">
        <f t="shared" si="0"/>
        <v>0</v>
      </c>
      <c r="J35" s="133"/>
      <c r="O35" s="111"/>
    </row>
    <row r="36" spans="2:15" ht="15.75" customHeight="1" outlineLevel="1">
      <c r="B36" s="250">
        <v>2932</v>
      </c>
      <c r="C36" s="354" t="s">
        <v>611</v>
      </c>
      <c r="D36" s="354"/>
      <c r="E36" s="224">
        <v>106</v>
      </c>
      <c r="F36" s="177">
        <f>E36*'Прайс-лист'!I3*(1-'Прайс-лист'!$E$3)</f>
        <v>84.800000000000011</v>
      </c>
      <c r="G36" s="179">
        <v>0</v>
      </c>
      <c r="H36" s="178">
        <f t="shared" si="0"/>
        <v>0</v>
      </c>
    </row>
    <row r="37" spans="2:15" ht="15.75" customHeight="1" outlineLevel="1">
      <c r="B37" s="250">
        <v>2833</v>
      </c>
      <c r="C37" s="354" t="s">
        <v>8</v>
      </c>
      <c r="D37" s="354"/>
      <c r="E37" s="224">
        <v>159</v>
      </c>
      <c r="F37" s="177">
        <f>E37*'Прайс-лист'!I3*(1-'Прайс-лист'!$E$3)</f>
        <v>127.2</v>
      </c>
      <c r="G37" s="179">
        <v>0</v>
      </c>
      <c r="H37" s="178">
        <f t="shared" si="0"/>
        <v>0</v>
      </c>
    </row>
    <row r="38" spans="2:15" s="378" customFormat="1" ht="18" outlineLevel="1">
      <c r="B38" s="397"/>
      <c r="C38" s="399"/>
      <c r="D38" s="399"/>
      <c r="E38" s="400"/>
      <c r="F38" s="380" t="s">
        <v>9</v>
      </c>
      <c r="G38" s="350">
        <f>SUM(H25:H37)</f>
        <v>1072</v>
      </c>
      <c r="H38" s="350"/>
      <c r="O38" s="402"/>
    </row>
  </sheetData>
  <mergeCells count="50">
    <mergeCell ref="G38:H38"/>
    <mergeCell ref="C36:D36"/>
    <mergeCell ref="C37:D37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16:D16"/>
    <mergeCell ref="C17:D17"/>
    <mergeCell ref="B2:H2"/>
    <mergeCell ref="B3:H3"/>
    <mergeCell ref="C15:D15"/>
    <mergeCell ref="K2:L2"/>
    <mergeCell ref="C7:D7"/>
    <mergeCell ref="C8:D8"/>
    <mergeCell ref="C4:D4"/>
    <mergeCell ref="C5:D5"/>
    <mergeCell ref="C6:D6"/>
    <mergeCell ref="C13:D13"/>
    <mergeCell ref="F13:H13"/>
    <mergeCell ref="C21:D21"/>
    <mergeCell ref="C22:D22"/>
    <mergeCell ref="C9:D9"/>
    <mergeCell ref="C10:D10"/>
    <mergeCell ref="C11:D11"/>
    <mergeCell ref="C12:D12"/>
    <mergeCell ref="C14:D14"/>
    <mergeCell ref="C18:D18"/>
    <mergeCell ref="C19:D19"/>
    <mergeCell ref="C20:D20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21" activePane="bottomLeft" state="frozen"/>
      <selection pane="bottomLeft" activeCell="K36" sqref="K36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218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270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187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155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73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40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32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400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>
        <v>3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213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2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6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10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45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216</v>
      </c>
      <c r="G18" s="342"/>
      <c r="H18" s="342"/>
    </row>
    <row r="19" spans="2:10" ht="31.5" customHeight="1" outlineLevel="1">
      <c r="B19" s="161"/>
      <c r="C19" s="351" t="s">
        <v>30</v>
      </c>
      <c r="D19" s="351"/>
      <c r="E19" s="162"/>
      <c r="F19" s="342" t="s">
        <v>214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42" t="s">
        <v>32</v>
      </c>
      <c r="G20" s="342"/>
      <c r="H20" s="342"/>
    </row>
    <row r="21" spans="2:10" ht="15.75" customHeight="1" outlineLevel="1">
      <c r="B21" s="161"/>
      <c r="C21" s="353" t="s">
        <v>33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2"/>
      <c r="F22" s="342">
        <v>37</v>
      </c>
      <c r="G22" s="342"/>
      <c r="H22" s="342"/>
    </row>
    <row r="23" spans="2:10" ht="15.75" customHeight="1">
      <c r="B23" s="164"/>
      <c r="C23" s="169"/>
      <c r="D23" s="169"/>
      <c r="E23" s="170"/>
      <c r="F23" s="3"/>
      <c r="G23" s="3"/>
      <c r="H23" s="171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1241</v>
      </c>
      <c r="C25" s="246" t="s">
        <v>228</v>
      </c>
      <c r="D25" s="246"/>
      <c r="E25" s="176">
        <v>1447</v>
      </c>
      <c r="F25" s="177">
        <f>E25*'Прайс-лист'!I3*(1-'Прайс-лист'!$E$3)</f>
        <v>1157.6000000000001</v>
      </c>
      <c r="G25" s="255"/>
      <c r="H25" s="178">
        <f>F25</f>
        <v>1157.6000000000001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61" customHeight="1" outlineLevel="2">
      <c r="B27" s="180"/>
      <c r="C27" s="346" t="s">
        <v>557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07" t="s">
        <v>450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7" si="0">F31*G31</f>
        <v>0</v>
      </c>
      <c r="J31" s="114" t="s">
        <v>451</v>
      </c>
    </row>
    <row r="32" spans="2:10" ht="15.75" customHeight="1" outlineLevel="1">
      <c r="B32" s="250">
        <v>2347</v>
      </c>
      <c r="C32" s="354" t="s">
        <v>11</v>
      </c>
      <c r="D32" s="354"/>
      <c r="E32" s="224">
        <v>86</v>
      </c>
      <c r="F32" s="177">
        <f>E32*'Прайс-лист'!I3*(1-'Прайс-лист'!$E$3)</f>
        <v>68.8</v>
      </c>
      <c r="G32" s="179">
        <v>0</v>
      </c>
      <c r="H32" s="178">
        <f t="shared" si="0"/>
        <v>0</v>
      </c>
      <c r="J32" s="108" t="s">
        <v>456</v>
      </c>
    </row>
    <row r="33" spans="2:15" ht="15.75" customHeight="1" outlineLevel="1">
      <c r="B33" s="250">
        <v>2340</v>
      </c>
      <c r="C33" s="354" t="s">
        <v>65</v>
      </c>
      <c r="D33" s="354"/>
      <c r="E33" s="224">
        <v>52</v>
      </c>
      <c r="F33" s="177">
        <f>E33*'Прайс-лист'!I3*(1-'Прайс-лист'!$E$3)</f>
        <v>41.6</v>
      </c>
      <c r="G33" s="179">
        <v>0</v>
      </c>
      <c r="H33" s="178">
        <f t="shared" si="0"/>
        <v>0</v>
      </c>
      <c r="O33" s="114"/>
    </row>
    <row r="34" spans="2:15" ht="15.75" customHeight="1" outlineLevel="1">
      <c r="B34" s="250">
        <v>2341</v>
      </c>
      <c r="C34" s="354" t="s">
        <v>66</v>
      </c>
      <c r="D34" s="354"/>
      <c r="E34" s="224">
        <v>57</v>
      </c>
      <c r="F34" s="177">
        <f>E34*'Прайс-лист'!I3*(1-'Прайс-лист'!$E$3)</f>
        <v>45.6</v>
      </c>
      <c r="G34" s="179">
        <v>0</v>
      </c>
      <c r="H34" s="178">
        <f t="shared" si="0"/>
        <v>0</v>
      </c>
      <c r="O34" s="152"/>
    </row>
    <row r="35" spans="2:15" ht="15.75" customHeight="1" outlineLevel="1">
      <c r="B35" s="250">
        <v>2931</v>
      </c>
      <c r="C35" s="354" t="s">
        <v>610</v>
      </c>
      <c r="D35" s="354"/>
      <c r="E35" s="224">
        <v>87</v>
      </c>
      <c r="F35" s="177">
        <f>E35*'Прайс-лист'!I3*(1-'Прайс-лист'!$E$3)</f>
        <v>69.600000000000009</v>
      </c>
      <c r="G35" s="179">
        <v>0</v>
      </c>
      <c r="H35" s="178">
        <f t="shared" si="0"/>
        <v>0</v>
      </c>
      <c r="O35" s="111"/>
    </row>
    <row r="36" spans="2:15" ht="15.75" customHeight="1" outlineLevel="1">
      <c r="B36" s="250">
        <v>2932</v>
      </c>
      <c r="C36" s="354" t="s">
        <v>611</v>
      </c>
      <c r="D36" s="354"/>
      <c r="E36" s="224">
        <v>106</v>
      </c>
      <c r="F36" s="177">
        <f>E36*'Прайс-лист'!I3*(1-'Прайс-лист'!$E$3)</f>
        <v>84.800000000000011</v>
      </c>
      <c r="G36" s="179">
        <v>0</v>
      </c>
      <c r="H36" s="178">
        <f t="shared" si="0"/>
        <v>0</v>
      </c>
    </row>
    <row r="37" spans="2:15" ht="15.75" customHeight="1" outlineLevel="1">
      <c r="B37" s="250">
        <v>2833</v>
      </c>
      <c r="C37" s="354" t="s">
        <v>8</v>
      </c>
      <c r="D37" s="354"/>
      <c r="E37" s="224">
        <v>159</v>
      </c>
      <c r="F37" s="177">
        <f>E37*'Прайс-лист'!I3*(1-'Прайс-лист'!$E$3)</f>
        <v>127.2</v>
      </c>
      <c r="G37" s="179">
        <v>0</v>
      </c>
      <c r="H37" s="178">
        <f t="shared" si="0"/>
        <v>0</v>
      </c>
    </row>
    <row r="38" spans="2:15" s="378" customFormat="1" ht="18" outlineLevel="1">
      <c r="B38" s="397"/>
      <c r="C38" s="399"/>
      <c r="D38" s="399"/>
      <c r="E38" s="400"/>
      <c r="F38" s="380" t="s">
        <v>9</v>
      </c>
      <c r="G38" s="350">
        <f>SUM(H25:H37)</f>
        <v>1157.6000000000001</v>
      </c>
      <c r="H38" s="350"/>
      <c r="O38" s="402"/>
    </row>
  </sheetData>
  <mergeCells count="50">
    <mergeCell ref="F13:H13"/>
    <mergeCell ref="G38:H38"/>
    <mergeCell ref="C36:D36"/>
    <mergeCell ref="C37:D37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K2:L2"/>
    <mergeCell ref="C16:D16"/>
    <mergeCell ref="B2:H2"/>
    <mergeCell ref="B3:H3"/>
    <mergeCell ref="C4:D4"/>
    <mergeCell ref="C5:D5"/>
    <mergeCell ref="C6:D6"/>
    <mergeCell ref="C7:D7"/>
    <mergeCell ref="C8:D8"/>
    <mergeCell ref="C9:D9"/>
    <mergeCell ref="C14:D14"/>
    <mergeCell ref="C15:D15"/>
    <mergeCell ref="C13:D13"/>
    <mergeCell ref="C21:D21"/>
    <mergeCell ref="C22:D22"/>
    <mergeCell ref="C20:D20"/>
    <mergeCell ref="C10:D10"/>
    <mergeCell ref="C11:D11"/>
    <mergeCell ref="C12:D12"/>
    <mergeCell ref="C17:D17"/>
    <mergeCell ref="C18:D18"/>
    <mergeCell ref="C19:D19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4" activePane="bottomLeft" state="frozen"/>
      <selection pane="bottomLeft" activeCell="F67" sqref="F67:H67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855468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4" width="15.7109375" style="152" hidden="1" customWidth="1" outlineLevel="1"/>
    <col min="15" max="16" width="15.7109375" style="155" hidden="1" customWidth="1" outlineLevel="1"/>
    <col min="17" max="17" width="9.140625" style="152" collapsed="1"/>
    <col min="18" max="16384" width="9.140625" style="152"/>
  </cols>
  <sheetData>
    <row r="2" spans="2:18" ht="15.75" customHeight="1">
      <c r="B2" s="344" t="s">
        <v>376</v>
      </c>
      <c r="C2" s="344"/>
      <c r="D2" s="344"/>
      <c r="E2" s="344"/>
      <c r="F2" s="344"/>
      <c r="G2" s="344"/>
      <c r="H2" s="344"/>
      <c r="Q2" s="343" t="s">
        <v>411</v>
      </c>
      <c r="R2" s="343"/>
    </row>
    <row r="3" spans="2:18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8" ht="15.75" customHeight="1" outlineLevel="1">
      <c r="B4" s="161"/>
      <c r="C4" s="351" t="s">
        <v>16</v>
      </c>
      <c r="D4" s="351"/>
      <c r="E4" s="162"/>
      <c r="F4" s="342">
        <v>650</v>
      </c>
      <c r="G4" s="342"/>
      <c r="H4" s="342"/>
    </row>
    <row r="5" spans="2:18" ht="15.75" customHeight="1" outlineLevel="1">
      <c r="B5" s="161"/>
      <c r="C5" s="351" t="s">
        <v>17</v>
      </c>
      <c r="D5" s="351"/>
      <c r="E5" s="162"/>
      <c r="F5" s="342">
        <v>440</v>
      </c>
      <c r="G5" s="342"/>
      <c r="H5" s="342"/>
    </row>
    <row r="6" spans="2:18" ht="15.75" customHeight="1" outlineLevel="1">
      <c r="B6" s="161"/>
      <c r="C6" s="351" t="s">
        <v>18</v>
      </c>
      <c r="D6" s="351"/>
      <c r="E6" s="162"/>
      <c r="F6" s="342">
        <v>265</v>
      </c>
      <c r="G6" s="342"/>
      <c r="H6" s="342"/>
    </row>
    <row r="7" spans="2:18" ht="15.75" customHeight="1" outlineLevel="1">
      <c r="B7" s="161"/>
      <c r="C7" s="351" t="s">
        <v>19</v>
      </c>
      <c r="D7" s="351"/>
      <c r="E7" s="162"/>
      <c r="F7" s="342">
        <v>150</v>
      </c>
      <c r="G7" s="342"/>
      <c r="H7" s="342"/>
    </row>
    <row r="8" spans="2:18" ht="15.75" customHeight="1" outlineLevel="1">
      <c r="B8" s="161"/>
      <c r="C8" s="351" t="s">
        <v>20</v>
      </c>
      <c r="D8" s="351"/>
      <c r="E8" s="162"/>
      <c r="F8" s="342">
        <v>55</v>
      </c>
      <c r="G8" s="342"/>
      <c r="H8" s="342"/>
    </row>
    <row r="9" spans="2:18" ht="15.75" customHeight="1" outlineLevel="1">
      <c r="B9" s="161"/>
      <c r="C9" s="351" t="s">
        <v>36</v>
      </c>
      <c r="D9" s="351"/>
      <c r="E9" s="162"/>
      <c r="F9" s="342">
        <v>750</v>
      </c>
      <c r="G9" s="342"/>
      <c r="H9" s="342"/>
    </row>
    <row r="10" spans="2:18" ht="15.75" customHeight="1" outlineLevel="1">
      <c r="B10" s="161"/>
      <c r="C10" s="351" t="s">
        <v>21</v>
      </c>
      <c r="D10" s="351"/>
      <c r="E10" s="162"/>
      <c r="F10" s="342">
        <v>1400</v>
      </c>
      <c r="G10" s="342"/>
      <c r="H10" s="342"/>
    </row>
    <row r="11" spans="2:18" ht="15.75" customHeight="1" outlineLevel="1">
      <c r="B11" s="161"/>
      <c r="C11" s="351" t="s">
        <v>22</v>
      </c>
      <c r="D11" s="351"/>
      <c r="E11" s="162"/>
      <c r="F11" s="342">
        <v>12</v>
      </c>
      <c r="G11" s="342"/>
      <c r="H11" s="342"/>
    </row>
    <row r="12" spans="2:18" ht="15.75" customHeight="1" outlineLevel="1">
      <c r="B12" s="161"/>
      <c r="C12" s="351" t="s">
        <v>23</v>
      </c>
      <c r="D12" s="351"/>
      <c r="E12" s="162"/>
      <c r="F12" s="342">
        <v>5</v>
      </c>
      <c r="G12" s="342"/>
      <c r="H12" s="342"/>
    </row>
    <row r="13" spans="2:18" ht="15.75" customHeight="1" outlineLevel="1">
      <c r="B13" s="161"/>
      <c r="C13" s="351" t="s">
        <v>172</v>
      </c>
      <c r="D13" s="351"/>
      <c r="E13" s="162"/>
      <c r="F13" s="300"/>
      <c r="G13" s="300">
        <v>150</v>
      </c>
      <c r="H13" s="300"/>
    </row>
    <row r="14" spans="2:18" ht="15.75" customHeight="1" outlineLevel="1">
      <c r="B14" s="161"/>
      <c r="C14" s="351" t="s">
        <v>24</v>
      </c>
      <c r="D14" s="351"/>
      <c r="E14" s="162"/>
      <c r="F14" s="342">
        <v>175</v>
      </c>
      <c r="G14" s="342"/>
      <c r="H14" s="342"/>
    </row>
    <row r="15" spans="2:18" ht="15.75" customHeight="1" outlineLevel="1">
      <c r="B15" s="161"/>
      <c r="C15" s="351" t="s">
        <v>25</v>
      </c>
      <c r="D15" s="351"/>
      <c r="E15" s="162"/>
      <c r="F15" s="342">
        <v>200</v>
      </c>
      <c r="G15" s="342"/>
      <c r="H15" s="342"/>
    </row>
    <row r="16" spans="2:18" ht="15.75" customHeight="1" outlineLevel="1">
      <c r="B16" s="161"/>
      <c r="C16" s="351" t="s">
        <v>26</v>
      </c>
      <c r="D16" s="351"/>
      <c r="E16" s="162"/>
      <c r="F16" s="342">
        <v>300</v>
      </c>
      <c r="G16" s="342"/>
      <c r="H16" s="342"/>
    </row>
    <row r="17" spans="2:16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6" ht="15.75" customHeight="1" outlineLevel="1">
      <c r="B18" s="161"/>
      <c r="C18" s="351" t="s">
        <v>28</v>
      </c>
      <c r="D18" s="351"/>
      <c r="E18" s="162"/>
      <c r="F18" s="342" t="s">
        <v>179</v>
      </c>
      <c r="G18" s="342"/>
      <c r="H18" s="342"/>
    </row>
    <row r="19" spans="2:16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6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6" ht="15.75" customHeight="1" outlineLevel="1">
      <c r="B21" s="161"/>
      <c r="C21" s="353" t="s">
        <v>156</v>
      </c>
      <c r="D21" s="353"/>
      <c r="E21" s="162"/>
      <c r="F21" s="342" t="s">
        <v>180</v>
      </c>
      <c r="G21" s="342"/>
      <c r="H21" s="342"/>
    </row>
    <row r="22" spans="2:16" ht="15.75" customHeight="1" outlineLevel="1">
      <c r="B22" s="161"/>
      <c r="C22" s="353" t="s">
        <v>157</v>
      </c>
      <c r="D22" s="353"/>
      <c r="E22" s="162"/>
      <c r="F22" s="342" t="s">
        <v>164</v>
      </c>
      <c r="G22" s="342"/>
      <c r="H22" s="342"/>
    </row>
    <row r="23" spans="2:16" ht="15.75" customHeight="1" outlineLevel="1">
      <c r="B23" s="161"/>
      <c r="C23" s="353" t="s">
        <v>159</v>
      </c>
      <c r="D23" s="353"/>
      <c r="E23" s="162"/>
      <c r="F23" s="342" t="s">
        <v>181</v>
      </c>
      <c r="G23" s="342"/>
      <c r="H23" s="342"/>
    </row>
    <row r="24" spans="2:16" ht="15.75" customHeight="1" outlineLevel="1">
      <c r="B24" s="161"/>
      <c r="C24" s="353" t="s">
        <v>35</v>
      </c>
      <c r="D24" s="353"/>
      <c r="E24" s="162"/>
      <c r="F24" s="342">
        <v>860</v>
      </c>
      <c r="G24" s="342"/>
      <c r="H24" s="342"/>
    </row>
    <row r="25" spans="2:16" ht="15.75" customHeight="1">
      <c r="B25" s="197"/>
      <c r="C25" s="198"/>
      <c r="D25" s="198"/>
      <c r="E25" s="199"/>
      <c r="F25" s="198"/>
      <c r="G25" s="198"/>
      <c r="H25" s="200"/>
    </row>
    <row r="26" spans="2:16" ht="15.75" customHeight="1" outlineLevel="1">
      <c r="B26" s="201" t="s">
        <v>39</v>
      </c>
      <c r="C26" s="202" t="s">
        <v>44</v>
      </c>
      <c r="D26" s="202"/>
      <c r="E26" s="203" t="s">
        <v>1</v>
      </c>
      <c r="F26" s="202" t="s">
        <v>1</v>
      </c>
      <c r="G26" s="202" t="s">
        <v>40</v>
      </c>
      <c r="H26" s="204" t="s">
        <v>41</v>
      </c>
    </row>
    <row r="27" spans="2:16" ht="15.75" customHeight="1" outlineLevel="1">
      <c r="B27" s="297">
        <v>1170</v>
      </c>
      <c r="C27" s="292" t="s">
        <v>146</v>
      </c>
      <c r="D27" s="292"/>
      <c r="E27" s="176">
        <f>22042+115</f>
        <v>22157</v>
      </c>
      <c r="F27" s="177">
        <f>E27*'Прайс-лист'!I3*(1-'Прайс-лист'!$E$3)</f>
        <v>17725.600000000002</v>
      </c>
      <c r="G27" s="255"/>
      <c r="H27" s="178">
        <f>F27</f>
        <v>17725.600000000002</v>
      </c>
    </row>
    <row r="28" spans="2:16" ht="15.75" customHeight="1" outlineLevel="2">
      <c r="B28" s="188"/>
      <c r="C28" s="12" t="s">
        <v>337</v>
      </c>
      <c r="D28" s="12"/>
      <c r="E28" s="12"/>
      <c r="F28" s="12"/>
      <c r="G28" s="12"/>
      <c r="H28" s="12"/>
    </row>
    <row r="29" spans="2:16" ht="372.75" customHeight="1" outlineLevel="2">
      <c r="B29" s="180"/>
      <c r="C29" s="346" t="s">
        <v>638</v>
      </c>
      <c r="D29" s="346"/>
      <c r="E29" s="346"/>
      <c r="F29" s="346"/>
      <c r="G29" s="346"/>
      <c r="H29" s="346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94">
        <v>2477</v>
      </c>
      <c r="C31" s="295" t="s">
        <v>3</v>
      </c>
      <c r="D31" s="184" t="s">
        <v>277</v>
      </c>
      <c r="E31" s="183">
        <v>875</v>
      </c>
      <c r="F31" s="177">
        <f>E31*'Прайс-лист'!I3*(1-'Прайс-лист'!$E$3)</f>
        <v>700</v>
      </c>
      <c r="G31" s="179">
        <v>0</v>
      </c>
      <c r="H31" s="178">
        <f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</row>
    <row r="32" spans="2:16" ht="15.75" customHeight="1" outlineLevel="1">
      <c r="B32" s="194">
        <v>2001</v>
      </c>
      <c r="C32" s="291" t="s">
        <v>448</v>
      </c>
      <c r="D32" s="291"/>
      <c r="E32" s="183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ref="H32:H40" si="0">F32*G32</f>
        <v>0</v>
      </c>
      <c r="J32" s="109" t="s">
        <v>368</v>
      </c>
      <c r="K32" s="109" t="s">
        <v>444</v>
      </c>
      <c r="L32" s="111" t="s">
        <v>445</v>
      </c>
      <c r="M32" s="128" t="s">
        <v>399</v>
      </c>
      <c r="N32" s="280" t="s">
        <v>401</v>
      </c>
      <c r="O32" s="109" t="s">
        <v>334</v>
      </c>
      <c r="P32" s="111" t="s">
        <v>383</v>
      </c>
    </row>
    <row r="33" spans="2:16" ht="15.75" customHeight="1" outlineLevel="1">
      <c r="B33" s="294"/>
      <c r="C33" s="291" t="s">
        <v>464</v>
      </c>
      <c r="D33" s="195" t="s">
        <v>277</v>
      </c>
      <c r="E33" s="183">
        <v>4348</v>
      </c>
      <c r="F33" s="177">
        <f>E33*'Прайс-лист'!I3*(1-'Прайс-лист'!$E$3)</f>
        <v>3478.4</v>
      </c>
      <c r="G33" s="179">
        <v>0</v>
      </c>
      <c r="H33" s="178">
        <f t="shared" si="0"/>
        <v>0</v>
      </c>
      <c r="J33" s="109" t="s">
        <v>367</v>
      </c>
      <c r="K33" s="109" t="s">
        <v>443</v>
      </c>
      <c r="L33" s="109" t="s">
        <v>446</v>
      </c>
      <c r="M33" s="128" t="s">
        <v>400</v>
      </c>
      <c r="N33" s="280" t="s">
        <v>402</v>
      </c>
      <c r="O33" s="109" t="s">
        <v>335</v>
      </c>
      <c r="P33" s="107" t="s">
        <v>382</v>
      </c>
    </row>
    <row r="34" spans="2:16" ht="15.75" customHeight="1" outlineLevel="1">
      <c r="B34" s="294">
        <v>211401</v>
      </c>
      <c r="C34" s="291" t="s">
        <v>464</v>
      </c>
      <c r="D34" s="195" t="s">
        <v>277</v>
      </c>
      <c r="E34" s="183">
        <v>5148</v>
      </c>
      <c r="F34" s="177">
        <f>E34*'Прайс-лист'!I3*(1-'Прайс-лист'!$E$3)</f>
        <v>4118.4000000000005</v>
      </c>
      <c r="G34" s="179">
        <v>0</v>
      </c>
      <c r="H34" s="178">
        <f t="shared" ref="H34" si="1">F34*G34</f>
        <v>0</v>
      </c>
      <c r="J34" s="109" t="s">
        <v>331</v>
      </c>
      <c r="K34" s="111" t="s">
        <v>526</v>
      </c>
      <c r="L34" s="109" t="s">
        <v>447</v>
      </c>
      <c r="M34" s="123"/>
      <c r="N34" s="281" t="s">
        <v>613</v>
      </c>
      <c r="O34" s="109" t="s">
        <v>336</v>
      </c>
      <c r="P34" s="109"/>
    </row>
    <row r="35" spans="2:16" ht="15.75" customHeight="1" outlineLevel="1">
      <c r="B35" s="294">
        <v>2004</v>
      </c>
      <c r="C35" s="291" t="s">
        <v>279</v>
      </c>
      <c r="D35" s="195" t="s">
        <v>277</v>
      </c>
      <c r="E35" s="183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332</v>
      </c>
      <c r="L35" s="109"/>
      <c r="M35" s="109"/>
      <c r="N35" s="281" t="s">
        <v>614</v>
      </c>
      <c r="O35" s="111" t="s">
        <v>435</v>
      </c>
      <c r="P35" s="111"/>
    </row>
    <row r="36" spans="2:16" ht="15.75" customHeight="1" outlineLevel="1">
      <c r="B36" s="294">
        <v>3066</v>
      </c>
      <c r="C36" s="289" t="s">
        <v>408</v>
      </c>
      <c r="D36" s="195" t="s">
        <v>277</v>
      </c>
      <c r="E36" s="183">
        <v>284</v>
      </c>
      <c r="F36" s="177">
        <f>E36*'Прайс-лист'!I3*(1-'Прайс-лист'!$E$3)</f>
        <v>227.20000000000002</v>
      </c>
      <c r="G36" s="179">
        <v>0</v>
      </c>
      <c r="H36" s="178">
        <f t="shared" si="0"/>
        <v>0</v>
      </c>
      <c r="J36" s="111" t="s">
        <v>333</v>
      </c>
      <c r="M36" s="110"/>
      <c r="N36" s="280" t="s">
        <v>403</v>
      </c>
      <c r="O36" s="110"/>
      <c r="P36" s="110"/>
    </row>
    <row r="37" spans="2:16" ht="15.75" customHeight="1" outlineLevel="1">
      <c r="B37" s="294">
        <v>3505</v>
      </c>
      <c r="C37" s="295" t="s">
        <v>329</v>
      </c>
      <c r="D37" s="184" t="s">
        <v>277</v>
      </c>
      <c r="E37" s="183">
        <v>1133</v>
      </c>
      <c r="F37" s="177">
        <f>E37*'Прайс-лист'!I3*(1-'Прайс-лист'!$E$3)</f>
        <v>906.40000000000009</v>
      </c>
      <c r="G37" s="179">
        <v>0</v>
      </c>
      <c r="H37" s="178">
        <f>F37*G37</f>
        <v>0</v>
      </c>
      <c r="M37" s="155"/>
      <c r="N37" s="280" t="s">
        <v>404</v>
      </c>
    </row>
    <row r="38" spans="2:16" ht="15.75" customHeight="1" outlineLevel="1">
      <c r="B38" s="296" t="s">
        <v>378</v>
      </c>
      <c r="C38" s="287" t="s">
        <v>381</v>
      </c>
      <c r="D38" s="182" t="s">
        <v>277</v>
      </c>
      <c r="E38" s="183">
        <v>0</v>
      </c>
      <c r="F38" s="177">
        <f>E38*'Прайс-лист'!I3*(1-'Прайс-лист'!$E$3)</f>
        <v>0</v>
      </c>
      <c r="G38" s="179">
        <v>0</v>
      </c>
      <c r="H38" s="178">
        <f t="shared" ref="H38:H39" si="2">F38*G38</f>
        <v>0</v>
      </c>
      <c r="M38" s="155"/>
      <c r="N38" s="280" t="s">
        <v>405</v>
      </c>
    </row>
    <row r="39" spans="2:16" ht="15.75" customHeight="1" outlineLevel="1">
      <c r="B39" s="296">
        <v>2143</v>
      </c>
      <c r="C39" s="293" t="s">
        <v>360</v>
      </c>
      <c r="D39" s="293"/>
      <c r="E39" s="183">
        <v>205</v>
      </c>
      <c r="F39" s="177">
        <f>E39*'Прайс-лист'!I3*(1-'Прайс-лист'!$E$3)</f>
        <v>164</v>
      </c>
      <c r="G39" s="179">
        <v>0</v>
      </c>
      <c r="H39" s="178">
        <f t="shared" si="2"/>
        <v>0</v>
      </c>
      <c r="M39" s="155"/>
      <c r="N39" s="281" t="s">
        <v>615</v>
      </c>
    </row>
    <row r="40" spans="2:16" ht="15.75" customHeight="1" outlineLevel="1">
      <c r="B40" s="297">
        <v>2564</v>
      </c>
      <c r="C40" s="292" t="s">
        <v>440</v>
      </c>
      <c r="D40" s="292"/>
      <c r="E40" s="183">
        <v>202</v>
      </c>
      <c r="F40" s="177">
        <f>E40*'Прайс-лист'!I3*(1-'Прайс-лист'!$E$3)</f>
        <v>161.60000000000002</v>
      </c>
      <c r="G40" s="179">
        <v>0</v>
      </c>
      <c r="H40" s="178">
        <f t="shared" si="0"/>
        <v>0</v>
      </c>
      <c r="M40" s="155"/>
      <c r="N40" s="280" t="s">
        <v>406</v>
      </c>
    </row>
    <row r="41" spans="2:16" ht="15.75" customHeight="1" outlineLevel="1">
      <c r="C41" s="193" t="s">
        <v>4</v>
      </c>
      <c r="D41" s="193"/>
      <c r="E41" s="193"/>
      <c r="F41" s="193"/>
      <c r="G41" s="193"/>
      <c r="H41" s="193"/>
      <c r="N41" s="280" t="s">
        <v>407</v>
      </c>
    </row>
    <row r="42" spans="2:16" ht="15.75" customHeight="1" outlineLevel="1">
      <c r="B42" s="308">
        <v>414601</v>
      </c>
      <c r="C42" s="354" t="s">
        <v>377</v>
      </c>
      <c r="D42" s="354"/>
      <c r="E42" s="186">
        <v>71</v>
      </c>
      <c r="F42" s="177">
        <f>E42*'Прайс-лист'!I3*(1-'Прайс-лист'!$E$3)</f>
        <v>56.800000000000004</v>
      </c>
      <c r="G42" s="179">
        <v>0</v>
      </c>
      <c r="H42" s="178">
        <f t="shared" ref="H42:H66" si="3">F42*G42</f>
        <v>0</v>
      </c>
      <c r="M42" s="67"/>
      <c r="N42" s="282"/>
    </row>
    <row r="43" spans="2:16" ht="15.75" customHeight="1" outlineLevel="1">
      <c r="B43" s="308">
        <v>2532</v>
      </c>
      <c r="C43" s="354" t="s">
        <v>518</v>
      </c>
      <c r="D43" s="354"/>
      <c r="E43" s="186">
        <v>611</v>
      </c>
      <c r="F43" s="177">
        <f>E43*'Прайс-лист'!I3*(1-'Прайс-лист'!$E$3)</f>
        <v>488.8</v>
      </c>
      <c r="G43" s="179">
        <v>0</v>
      </c>
      <c r="H43" s="178">
        <f t="shared" si="3"/>
        <v>0</v>
      </c>
      <c r="N43" s="283" t="s">
        <v>347</v>
      </c>
    </row>
    <row r="44" spans="2:16" ht="15.75" customHeight="1" outlineLevel="1">
      <c r="B44" s="308">
        <v>2514</v>
      </c>
      <c r="C44" s="349" t="s">
        <v>535</v>
      </c>
      <c r="D44" s="349"/>
      <c r="E44" s="186">
        <v>1130</v>
      </c>
      <c r="F44" s="177">
        <f>E44*'Прайс-лист'!I3*(1-'Прайс-лист'!$E$3)</f>
        <v>904</v>
      </c>
      <c r="G44" s="179">
        <v>0</v>
      </c>
      <c r="H44" s="178">
        <f t="shared" si="3"/>
        <v>0</v>
      </c>
    </row>
    <row r="45" spans="2:16" ht="15.75" customHeight="1" outlineLevel="1">
      <c r="B45" s="308">
        <v>2525</v>
      </c>
      <c r="C45" s="349" t="s">
        <v>356</v>
      </c>
      <c r="D45" s="349"/>
      <c r="E45" s="186">
        <v>435</v>
      </c>
      <c r="F45" s="177">
        <f>E45*'Прайс-лист'!I3*(1-'Прайс-лист'!$E$3)</f>
        <v>348</v>
      </c>
      <c r="G45" s="179">
        <v>0</v>
      </c>
      <c r="H45" s="178">
        <f t="shared" si="3"/>
        <v>0</v>
      </c>
    </row>
    <row r="46" spans="2:16" ht="15.75" customHeight="1" outlineLevel="1">
      <c r="B46" s="308">
        <v>2706</v>
      </c>
      <c r="C46" s="349" t="s">
        <v>441</v>
      </c>
      <c r="D46" s="349"/>
      <c r="E46" s="186">
        <v>686</v>
      </c>
      <c r="F46" s="177">
        <f>E46*'Прайс-лист'!I3*(1-'Прайс-лист'!$E$3)</f>
        <v>548.80000000000007</v>
      </c>
      <c r="G46" s="179">
        <v>0</v>
      </c>
      <c r="H46" s="178">
        <f t="shared" si="3"/>
        <v>0</v>
      </c>
    </row>
    <row r="47" spans="2:16" ht="15.75" customHeight="1" outlineLevel="1">
      <c r="B47" s="308">
        <v>2705</v>
      </c>
      <c r="C47" s="349" t="s">
        <v>109</v>
      </c>
      <c r="D47" s="349"/>
      <c r="E47" s="186">
        <v>735</v>
      </c>
      <c r="F47" s="177">
        <f>E47*'Прайс-лист'!I3*(1-'Прайс-лист'!$E$3)</f>
        <v>588</v>
      </c>
      <c r="G47" s="179">
        <v>0</v>
      </c>
      <c r="H47" s="178">
        <f t="shared" si="3"/>
        <v>0</v>
      </c>
    </row>
    <row r="48" spans="2:16" ht="15.75" customHeight="1" outlineLevel="1">
      <c r="B48" s="308">
        <v>2601</v>
      </c>
      <c r="C48" s="349" t="s">
        <v>633</v>
      </c>
      <c r="D48" s="349"/>
      <c r="E48" s="186">
        <v>101</v>
      </c>
      <c r="F48" s="177">
        <f>E48*'Прайс-лист'!I3*(1-'Прайс-лист'!$E$3)</f>
        <v>80.800000000000011</v>
      </c>
      <c r="G48" s="179">
        <v>0</v>
      </c>
      <c r="H48" s="178">
        <f>F48*G48</f>
        <v>0</v>
      </c>
    </row>
    <row r="49" spans="2:8" ht="15.75" customHeight="1" outlineLevel="1">
      <c r="B49" s="308">
        <v>2271</v>
      </c>
      <c r="C49" s="349" t="s">
        <v>624</v>
      </c>
      <c r="D49" s="349"/>
      <c r="E49" s="186">
        <v>2153</v>
      </c>
      <c r="F49" s="177">
        <f>E49*'Прайс-лист'!I3*(1-'Прайс-лист'!$E$3)</f>
        <v>1722.4</v>
      </c>
      <c r="G49" s="179">
        <v>0</v>
      </c>
      <c r="H49" s="178">
        <f t="shared" ref="H49" si="4">F49*G49</f>
        <v>0</v>
      </c>
    </row>
    <row r="50" spans="2:8" ht="15.75" customHeight="1" outlineLevel="1">
      <c r="B50" s="300">
        <v>2416</v>
      </c>
      <c r="C50" s="349" t="s">
        <v>533</v>
      </c>
      <c r="D50" s="349"/>
      <c r="E50" s="186">
        <v>546</v>
      </c>
      <c r="F50" s="177">
        <f>E50*'Прайс-лист'!I3*(1-'Прайс-лист'!$E$3)</f>
        <v>436.8</v>
      </c>
      <c r="G50" s="179">
        <v>0</v>
      </c>
      <c r="H50" s="178">
        <f t="shared" si="3"/>
        <v>0</v>
      </c>
    </row>
    <row r="51" spans="2:8" ht="15.75" customHeight="1" outlineLevel="1">
      <c r="B51" s="300">
        <v>2326</v>
      </c>
      <c r="C51" s="349" t="s">
        <v>110</v>
      </c>
      <c r="D51" s="349"/>
      <c r="E51" s="186">
        <v>504</v>
      </c>
      <c r="F51" s="177">
        <f>E51*'Прайс-лист'!I3*(1-'Прайс-лист'!$E$3)</f>
        <v>403.20000000000005</v>
      </c>
      <c r="G51" s="179">
        <v>0</v>
      </c>
      <c r="H51" s="178">
        <f t="shared" si="3"/>
        <v>0</v>
      </c>
    </row>
    <row r="52" spans="2:8" ht="15.75" customHeight="1" outlineLevel="1">
      <c r="B52" s="300">
        <v>306704</v>
      </c>
      <c r="C52" s="349" t="s">
        <v>293</v>
      </c>
      <c r="D52" s="349"/>
      <c r="E52" s="186">
        <v>66</v>
      </c>
      <c r="F52" s="177">
        <f>E52*'Прайс-лист'!I3*(1-'Прайс-лист'!$E$3)</f>
        <v>52.800000000000004</v>
      </c>
      <c r="G52" s="248">
        <f>IF(G36*G51,1,0)</f>
        <v>0</v>
      </c>
      <c r="H52" s="178">
        <f t="shared" si="3"/>
        <v>0</v>
      </c>
    </row>
    <row r="53" spans="2:8" ht="15.75" customHeight="1" outlineLevel="1">
      <c r="B53" s="300">
        <v>2329</v>
      </c>
      <c r="C53" s="349" t="s">
        <v>429</v>
      </c>
      <c r="D53" s="349"/>
      <c r="E53" s="186">
        <v>350</v>
      </c>
      <c r="F53" s="177">
        <f>E53*'Прайс-лист'!I3*(1-'Прайс-лист'!$E$3)</f>
        <v>280</v>
      </c>
      <c r="G53" s="179">
        <v>0</v>
      </c>
      <c r="H53" s="178">
        <f t="shared" si="3"/>
        <v>0</v>
      </c>
    </row>
    <row r="54" spans="2:8" ht="15.75" customHeight="1" outlineLevel="1">
      <c r="B54" s="300">
        <v>306804</v>
      </c>
      <c r="C54" s="349" t="s">
        <v>430</v>
      </c>
      <c r="D54" s="349"/>
      <c r="E54" s="186">
        <v>32</v>
      </c>
      <c r="F54" s="177">
        <f>E54*'Прайс-лист'!I3*(1-'Прайс-лист'!$E$3)</f>
        <v>25.6</v>
      </c>
      <c r="G54" s="248">
        <f>IF(G36*G53,1,0)</f>
        <v>0</v>
      </c>
      <c r="H54" s="178">
        <f t="shared" si="3"/>
        <v>0</v>
      </c>
    </row>
    <row r="55" spans="2:8" ht="15.75" customHeight="1" outlineLevel="1">
      <c r="B55" s="300">
        <v>2339</v>
      </c>
      <c r="C55" s="349" t="s">
        <v>428</v>
      </c>
      <c r="D55" s="349"/>
      <c r="E55" s="186">
        <v>483</v>
      </c>
      <c r="F55" s="177">
        <f>E55*'Прайс-лист'!I3*(1-'Прайс-лист'!$E$3)</f>
        <v>386.40000000000003</v>
      </c>
      <c r="G55" s="179">
        <v>0</v>
      </c>
      <c r="H55" s="178">
        <f t="shared" si="3"/>
        <v>0</v>
      </c>
    </row>
    <row r="56" spans="2:8" ht="15.75" customHeight="1" outlineLevel="1">
      <c r="B56" s="300">
        <v>306904</v>
      </c>
      <c r="C56" s="349" t="s">
        <v>431</v>
      </c>
      <c r="D56" s="349"/>
      <c r="E56" s="186">
        <v>32</v>
      </c>
      <c r="F56" s="177">
        <f>E56*'Прайс-лист'!I3*(1-'Прайс-лист'!$E$3)</f>
        <v>25.6</v>
      </c>
      <c r="G56" s="248">
        <f>IF(G36*G55,1,0)</f>
        <v>0</v>
      </c>
      <c r="H56" s="178">
        <f t="shared" si="3"/>
        <v>0</v>
      </c>
    </row>
    <row r="57" spans="2:8" ht="15.75" customHeight="1" outlineLevel="1">
      <c r="B57" s="300">
        <v>2417</v>
      </c>
      <c r="C57" s="349" t="s">
        <v>111</v>
      </c>
      <c r="D57" s="349"/>
      <c r="E57" s="186">
        <v>565</v>
      </c>
      <c r="F57" s="177">
        <f>E57*'Прайс-лист'!I3*(1-'Прайс-лист'!$E$3)</f>
        <v>452</v>
      </c>
      <c r="G57" s="179">
        <v>0</v>
      </c>
      <c r="H57" s="178">
        <f t="shared" si="3"/>
        <v>0</v>
      </c>
    </row>
    <row r="58" spans="2:8" ht="15.75" customHeight="1" outlineLevel="1">
      <c r="B58" s="308">
        <v>2736</v>
      </c>
      <c r="C58" s="349" t="s">
        <v>623</v>
      </c>
      <c r="D58" s="349"/>
      <c r="E58" s="186">
        <v>857</v>
      </c>
      <c r="F58" s="177">
        <f>E58*'Прайс-лист'!I3*(1-'Прайс-лист'!$E$3)</f>
        <v>685.6</v>
      </c>
      <c r="G58" s="179">
        <v>0</v>
      </c>
      <c r="H58" s="178">
        <f t="shared" si="3"/>
        <v>0</v>
      </c>
    </row>
    <row r="59" spans="2:8" ht="15.75" customHeight="1" outlineLevel="1">
      <c r="B59" s="308">
        <v>2943</v>
      </c>
      <c r="C59" s="349" t="s">
        <v>6</v>
      </c>
      <c r="D59" s="349"/>
      <c r="E59" s="186">
        <v>245</v>
      </c>
      <c r="F59" s="177">
        <f>E59*'Прайс-лист'!I3*(1-'Прайс-лист'!$E$3)</f>
        <v>196</v>
      </c>
      <c r="G59" s="179">
        <v>0</v>
      </c>
      <c r="H59" s="178">
        <f t="shared" si="3"/>
        <v>0</v>
      </c>
    </row>
    <row r="60" spans="2:8" ht="15.75" customHeight="1" outlineLevel="1">
      <c r="B60" s="308">
        <v>2944</v>
      </c>
      <c r="C60" s="349" t="s">
        <v>67</v>
      </c>
      <c r="D60" s="349"/>
      <c r="E60" s="186">
        <v>268</v>
      </c>
      <c r="F60" s="177">
        <f>E60*'Прайс-лист'!I3*(1-'Прайс-лист'!$E$3)</f>
        <v>214.4</v>
      </c>
      <c r="G60" s="179">
        <v>0</v>
      </c>
      <c r="H60" s="178">
        <f t="shared" si="3"/>
        <v>0</v>
      </c>
    </row>
    <row r="61" spans="2:8" ht="15.75" customHeight="1" outlineLevel="1">
      <c r="B61" s="308">
        <v>2886</v>
      </c>
      <c r="C61" s="349" t="s">
        <v>8</v>
      </c>
      <c r="D61" s="349"/>
      <c r="E61" s="186">
        <v>730</v>
      </c>
      <c r="F61" s="177">
        <f>E61*'Прайс-лист'!I3*(1-'Прайс-лист'!$E$3)</f>
        <v>584</v>
      </c>
      <c r="G61" s="179">
        <v>0</v>
      </c>
      <c r="H61" s="178">
        <f t="shared" si="3"/>
        <v>0</v>
      </c>
    </row>
    <row r="62" spans="2:8" ht="15.75" customHeight="1" outlineLevel="1">
      <c r="B62" s="308">
        <v>288701</v>
      </c>
      <c r="C62" s="349" t="s">
        <v>358</v>
      </c>
      <c r="D62" s="349"/>
      <c r="E62" s="186">
        <v>340</v>
      </c>
      <c r="F62" s="177">
        <f>E62*'Прайс-лист'!I3*(1-'Прайс-лист'!$E$3)</f>
        <v>272</v>
      </c>
      <c r="G62" s="179">
        <v>0</v>
      </c>
      <c r="H62" s="178">
        <f>F62*G62</f>
        <v>0</v>
      </c>
    </row>
    <row r="63" spans="2:8" ht="15.75" customHeight="1" outlineLevel="1">
      <c r="B63" s="308">
        <v>2887</v>
      </c>
      <c r="C63" s="349" t="s">
        <v>341</v>
      </c>
      <c r="D63" s="349"/>
      <c r="E63" s="186">
        <v>178</v>
      </c>
      <c r="F63" s="177">
        <f>E63*'Прайс-лист'!I3*(1-'Прайс-лист'!$E$3)</f>
        <v>142.4</v>
      </c>
      <c r="G63" s="179">
        <v>0</v>
      </c>
      <c r="H63" s="178">
        <f t="shared" si="3"/>
        <v>0</v>
      </c>
    </row>
    <row r="64" spans="2:8" ht="15.75" customHeight="1" outlineLevel="1">
      <c r="B64" s="308">
        <v>2888</v>
      </c>
      <c r="C64" s="349" t="s">
        <v>342</v>
      </c>
      <c r="D64" s="349"/>
      <c r="E64" s="186">
        <v>103</v>
      </c>
      <c r="F64" s="177">
        <f>E64*'Прайс-лист'!I3*(1-'Прайс-лист'!$E$3)</f>
        <v>82.4</v>
      </c>
      <c r="G64" s="179">
        <v>0</v>
      </c>
      <c r="H64" s="178">
        <f t="shared" si="3"/>
        <v>0</v>
      </c>
    </row>
    <row r="65" spans="2:8" ht="15.75" customHeight="1" outlineLevel="1">
      <c r="B65" s="308">
        <v>2889</v>
      </c>
      <c r="C65" s="349" t="s">
        <v>520</v>
      </c>
      <c r="D65" s="349"/>
      <c r="E65" s="186">
        <v>139</v>
      </c>
      <c r="F65" s="177">
        <f>E65*'Прайс-лист'!I3*(1-'Прайс-лист'!$E$3)</f>
        <v>111.2</v>
      </c>
      <c r="G65" s="179">
        <v>0</v>
      </c>
      <c r="H65" s="178">
        <f t="shared" si="3"/>
        <v>0</v>
      </c>
    </row>
    <row r="66" spans="2:8" ht="15.75" customHeight="1" outlineLevel="1">
      <c r="B66" s="308">
        <v>2400</v>
      </c>
      <c r="C66" s="349" t="s">
        <v>616</v>
      </c>
      <c r="D66" s="349"/>
      <c r="E66" s="186">
        <v>1600</v>
      </c>
      <c r="F66" s="177">
        <f>E66*'Прайс-лист'!I3*(1-'Прайс-лист'!$E$3)</f>
        <v>1280</v>
      </c>
      <c r="G66" s="179">
        <v>0</v>
      </c>
      <c r="H66" s="178">
        <f t="shared" si="3"/>
        <v>0</v>
      </c>
    </row>
    <row r="67" spans="2:8" ht="18">
      <c r="B67" s="3"/>
      <c r="C67" s="256"/>
      <c r="D67" s="256"/>
      <c r="E67" s="87"/>
      <c r="F67" s="380" t="s">
        <v>9</v>
      </c>
      <c r="G67" s="350">
        <f>SUM(H27:H66)</f>
        <v>17725.600000000002</v>
      </c>
      <c r="H67" s="350"/>
    </row>
  </sheetData>
  <sortState ref="A36:H61">
    <sortCondition ref="A36"/>
  </sortState>
  <mergeCells count="71">
    <mergeCell ref="C57:D57"/>
    <mergeCell ref="C58:D58"/>
    <mergeCell ref="C59:D59"/>
    <mergeCell ref="C60:D60"/>
    <mergeCell ref="C66:D66"/>
    <mergeCell ref="C61:D61"/>
    <mergeCell ref="C62:D62"/>
    <mergeCell ref="C63:D63"/>
    <mergeCell ref="C64:D64"/>
    <mergeCell ref="C65:D65"/>
    <mergeCell ref="C52:D52"/>
    <mergeCell ref="C53:D53"/>
    <mergeCell ref="C54:D54"/>
    <mergeCell ref="C55:D55"/>
    <mergeCell ref="C56:D56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9:D9"/>
    <mergeCell ref="F23:H23"/>
    <mergeCell ref="F24:H24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4:D4"/>
    <mergeCell ref="C5:D5"/>
    <mergeCell ref="C6:D6"/>
    <mergeCell ref="C7:D7"/>
    <mergeCell ref="C8:D8"/>
    <mergeCell ref="F21:H21"/>
    <mergeCell ref="F22:H22"/>
    <mergeCell ref="C21:D21"/>
    <mergeCell ref="C12:D12"/>
    <mergeCell ref="C14:D14"/>
    <mergeCell ref="C15:D15"/>
    <mergeCell ref="F18:H18"/>
    <mergeCell ref="F19:H19"/>
    <mergeCell ref="F17:H17"/>
    <mergeCell ref="G67:H67"/>
    <mergeCell ref="C13:D13"/>
    <mergeCell ref="Q2:R2"/>
    <mergeCell ref="C22:D22"/>
    <mergeCell ref="C23:D23"/>
    <mergeCell ref="C24:D24"/>
    <mergeCell ref="C16:D16"/>
    <mergeCell ref="C17:D17"/>
    <mergeCell ref="C18:D18"/>
    <mergeCell ref="C19:D19"/>
    <mergeCell ref="C20:D20"/>
    <mergeCell ref="B2:H2"/>
    <mergeCell ref="B3:H3"/>
    <mergeCell ref="F20:H20"/>
    <mergeCell ref="C10:D10"/>
    <mergeCell ref="C11:D11"/>
  </mergeCells>
  <dataValidations count="7"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$K$31:$K$34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5"/>
  <sheetViews>
    <sheetView showGridLines="0" zoomScaleNormal="100" workbookViewId="0">
      <pane ySplit="2" topLeftCell="A21" activePane="bottomLeft" state="frozen"/>
      <selection pane="bottomLeft" activeCell="K36" sqref="K36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212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240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165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140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69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36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29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300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 t="s">
        <v>208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209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3"/>
      <c r="F13" s="357">
        <v>2</v>
      </c>
      <c r="G13" s="357"/>
      <c r="H13" s="357"/>
    </row>
    <row r="14" spans="2:12" ht="15.75" customHeight="1" outlineLevel="1">
      <c r="B14" s="161"/>
      <c r="C14" s="351" t="s">
        <v>24</v>
      </c>
      <c r="D14" s="351"/>
      <c r="E14" s="162"/>
      <c r="F14" s="342">
        <v>4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5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25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210</v>
      </c>
      <c r="G18" s="342"/>
      <c r="H18" s="342"/>
    </row>
    <row r="19" spans="2:10" ht="14.25" outlineLevel="1">
      <c r="B19" s="161"/>
      <c r="C19" s="351" t="s">
        <v>30</v>
      </c>
      <c r="D19" s="351"/>
      <c r="E19" s="162"/>
      <c r="F19" s="342" t="s">
        <v>211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72" t="s">
        <v>118</v>
      </c>
      <c r="G20" s="372"/>
      <c r="H20" s="372"/>
    </row>
    <row r="21" spans="2:10" ht="15.75" customHeight="1" outlineLevel="1">
      <c r="B21" s="161"/>
      <c r="C21" s="353" t="s">
        <v>156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2"/>
      <c r="F22" s="342">
        <v>34</v>
      </c>
      <c r="G22" s="342"/>
      <c r="H22" s="342"/>
    </row>
    <row r="23" spans="2:10" ht="15.75" customHeight="1">
      <c r="B23" s="51"/>
      <c r="C23" s="54"/>
      <c r="D23" s="54"/>
      <c r="E23" s="89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1230</v>
      </c>
      <c r="C25" s="246" t="s">
        <v>229</v>
      </c>
      <c r="D25" s="246"/>
      <c r="E25" s="176">
        <v>1197</v>
      </c>
      <c r="F25" s="177">
        <f>E25*'Прайс-лист'!I3*(1-'Прайс-лист'!$E$3)</f>
        <v>957.6</v>
      </c>
      <c r="G25" s="255"/>
      <c r="H25" s="178">
        <f>F25</f>
        <v>957.6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76.75" customHeight="1" outlineLevel="2">
      <c r="B27" s="180"/>
      <c r="C27" s="346" t="s">
        <v>556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07" t="s">
        <v>450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6" si="0">F31*G31</f>
        <v>0</v>
      </c>
      <c r="J31" s="114" t="s">
        <v>451</v>
      </c>
    </row>
    <row r="32" spans="2:10" ht="15.75" customHeight="1" outlineLevel="1">
      <c r="B32" s="250">
        <v>2340</v>
      </c>
      <c r="C32" s="354" t="s">
        <v>65</v>
      </c>
      <c r="D32" s="354"/>
      <c r="E32" s="224">
        <v>52</v>
      </c>
      <c r="F32" s="177">
        <f>E32*'Прайс-лист'!I3*(1-'Прайс-лист'!$E$3)</f>
        <v>41.6</v>
      </c>
      <c r="G32" s="179">
        <v>0</v>
      </c>
      <c r="H32" s="178">
        <f t="shared" si="0"/>
        <v>0</v>
      </c>
      <c r="J32" s="108" t="s">
        <v>456</v>
      </c>
    </row>
    <row r="33" spans="2:15" ht="15.75" customHeight="1" outlineLevel="1">
      <c r="B33" s="255">
        <v>2385</v>
      </c>
      <c r="C33" s="351" t="s">
        <v>292</v>
      </c>
      <c r="D33" s="351"/>
      <c r="E33" s="224">
        <v>60</v>
      </c>
      <c r="F33" s="177">
        <f>E33*'Прайс-лист'!I3*(1-'Прайс-лист'!$E$3)</f>
        <v>48</v>
      </c>
      <c r="G33" s="179">
        <v>0</v>
      </c>
      <c r="H33" s="178">
        <f t="shared" si="0"/>
        <v>0</v>
      </c>
      <c r="O33" s="114"/>
    </row>
    <row r="34" spans="2:15" ht="15.75" customHeight="1" outlineLevel="1">
      <c r="B34" s="250">
        <v>2929</v>
      </c>
      <c r="C34" s="354" t="s">
        <v>610</v>
      </c>
      <c r="D34" s="354"/>
      <c r="E34" s="224">
        <v>82</v>
      </c>
      <c r="F34" s="177">
        <f>E34*'Прайс-лист'!I3*(1-'Прайс-лист'!$E$3)</f>
        <v>65.600000000000009</v>
      </c>
      <c r="G34" s="179">
        <v>0</v>
      </c>
      <c r="H34" s="178">
        <f t="shared" si="0"/>
        <v>0</v>
      </c>
      <c r="O34" s="152"/>
    </row>
    <row r="35" spans="2:15" ht="15.75" customHeight="1" outlineLevel="1">
      <c r="B35" s="250">
        <v>2930</v>
      </c>
      <c r="C35" s="354" t="s">
        <v>611</v>
      </c>
      <c r="D35" s="354"/>
      <c r="E35" s="224">
        <v>103</v>
      </c>
      <c r="F35" s="177">
        <f>E35*'Прайс-лист'!I3*(1-'Прайс-лист'!$E$3)</f>
        <v>82.4</v>
      </c>
      <c r="G35" s="179">
        <v>0</v>
      </c>
      <c r="H35" s="178">
        <f t="shared" si="0"/>
        <v>0</v>
      </c>
      <c r="O35" s="111"/>
    </row>
    <row r="36" spans="2:15" ht="15.75" customHeight="1" outlineLevel="1">
      <c r="B36" s="250">
        <v>2832</v>
      </c>
      <c r="C36" s="354" t="s">
        <v>8</v>
      </c>
      <c r="D36" s="354"/>
      <c r="E36" s="224">
        <v>144</v>
      </c>
      <c r="F36" s="177">
        <f>E36*'Прайс-лист'!I3*(1-'Прайс-лист'!$E$3)</f>
        <v>115.2</v>
      </c>
      <c r="G36" s="179">
        <v>0</v>
      </c>
      <c r="H36" s="178">
        <f t="shared" si="0"/>
        <v>0</v>
      </c>
    </row>
    <row r="37" spans="2:15" s="378" customFormat="1" ht="18" outlineLevel="1">
      <c r="B37" s="397"/>
      <c r="C37" s="399"/>
      <c r="D37" s="399"/>
      <c r="E37" s="400"/>
      <c r="F37" s="380" t="s">
        <v>9</v>
      </c>
      <c r="G37" s="350">
        <f>SUM(H25:H36)</f>
        <v>957.6</v>
      </c>
      <c r="H37" s="350"/>
      <c r="O37" s="402"/>
    </row>
    <row r="38" spans="2:15" ht="15.75" customHeight="1">
      <c r="H38" s="92"/>
    </row>
    <row r="45" spans="2:15" ht="15.75" customHeight="1">
      <c r="N45" s="60"/>
      <c r="O45" s="152"/>
    </row>
  </sheetData>
  <mergeCells count="49">
    <mergeCell ref="G37:H37"/>
    <mergeCell ref="C36:D36"/>
    <mergeCell ref="C31:D31"/>
    <mergeCell ref="C32:D32"/>
    <mergeCell ref="C33:D33"/>
    <mergeCell ref="C34:D34"/>
    <mergeCell ref="C35:D35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20:H20"/>
    <mergeCell ref="C18:D18"/>
    <mergeCell ref="C19:D19"/>
    <mergeCell ref="K2:L2"/>
    <mergeCell ref="C20:D20"/>
    <mergeCell ref="F18:H18"/>
    <mergeCell ref="F19:H19"/>
    <mergeCell ref="B2:H2"/>
    <mergeCell ref="B3:H3"/>
    <mergeCell ref="C9:D9"/>
    <mergeCell ref="C10:D10"/>
    <mergeCell ref="C11:D11"/>
    <mergeCell ref="C16:D16"/>
    <mergeCell ref="C17:D17"/>
    <mergeCell ref="C13:D13"/>
    <mergeCell ref="F13:H13"/>
    <mergeCell ref="C21:D21"/>
    <mergeCell ref="C22:D22"/>
    <mergeCell ref="C12:D12"/>
    <mergeCell ref="C14:D14"/>
    <mergeCell ref="C4:D4"/>
    <mergeCell ref="C5:D5"/>
    <mergeCell ref="C6:D6"/>
    <mergeCell ref="C7:D7"/>
    <mergeCell ref="C8:D8"/>
    <mergeCell ref="C15:D15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workbookViewId="0">
      <pane ySplit="2" topLeftCell="A20" activePane="bottomLeft" state="frozen"/>
      <selection pane="bottomLeft" activeCell="K35" sqref="K35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9.140625" style="152" hidden="1" customWidth="1" outlineLevel="1"/>
    <col min="11" max="11" width="9.140625" style="152" collapsed="1"/>
    <col min="12" max="14" width="9.140625" style="152"/>
    <col min="15" max="15" width="19.5703125" style="60" bestFit="1" customWidth="1"/>
    <col min="16" max="16384" width="9.140625" style="152"/>
  </cols>
  <sheetData>
    <row r="2" spans="2:12" ht="15.75" customHeight="1">
      <c r="B2" s="344" t="s">
        <v>215</v>
      </c>
      <c r="C2" s="344"/>
      <c r="D2" s="344"/>
      <c r="E2" s="344"/>
      <c r="F2" s="344"/>
      <c r="G2" s="344"/>
      <c r="H2" s="344"/>
      <c r="K2" s="343" t="s">
        <v>411</v>
      </c>
      <c r="L2" s="343"/>
    </row>
    <row r="3" spans="2:12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2" ht="15.75" customHeight="1" outlineLevel="1">
      <c r="B4" s="161"/>
      <c r="C4" s="351" t="s">
        <v>16</v>
      </c>
      <c r="D4" s="351"/>
      <c r="E4" s="162"/>
      <c r="F4" s="342">
        <v>240</v>
      </c>
      <c r="G4" s="342"/>
      <c r="H4" s="342"/>
    </row>
    <row r="5" spans="2:12" ht="15.75" customHeight="1" outlineLevel="1">
      <c r="B5" s="161"/>
      <c r="C5" s="351" t="s">
        <v>17</v>
      </c>
      <c r="D5" s="351"/>
      <c r="E5" s="162"/>
      <c r="F5" s="342">
        <v>165</v>
      </c>
      <c r="G5" s="342"/>
      <c r="H5" s="342"/>
    </row>
    <row r="6" spans="2:12" ht="15.75" customHeight="1" outlineLevel="1">
      <c r="B6" s="161"/>
      <c r="C6" s="351" t="s">
        <v>18</v>
      </c>
      <c r="D6" s="351"/>
      <c r="E6" s="162"/>
      <c r="F6" s="342">
        <v>140</v>
      </c>
      <c r="G6" s="342"/>
      <c r="H6" s="342"/>
    </row>
    <row r="7" spans="2:12" ht="15.75" customHeight="1" outlineLevel="1">
      <c r="B7" s="161"/>
      <c r="C7" s="351" t="s">
        <v>19</v>
      </c>
      <c r="D7" s="351"/>
      <c r="E7" s="162"/>
      <c r="F7" s="342">
        <v>69</v>
      </c>
      <c r="G7" s="342"/>
      <c r="H7" s="342"/>
    </row>
    <row r="8" spans="2:12" ht="15.75" customHeight="1" outlineLevel="1">
      <c r="B8" s="161"/>
      <c r="C8" s="351" t="s">
        <v>20</v>
      </c>
      <c r="D8" s="351"/>
      <c r="E8" s="162"/>
      <c r="F8" s="342">
        <v>36</v>
      </c>
      <c r="G8" s="342"/>
      <c r="H8" s="342"/>
    </row>
    <row r="9" spans="2:12" ht="15.75" customHeight="1" outlineLevel="1">
      <c r="B9" s="161"/>
      <c r="C9" s="351" t="s">
        <v>36</v>
      </c>
      <c r="D9" s="351"/>
      <c r="E9" s="162"/>
      <c r="F9" s="342">
        <v>24</v>
      </c>
      <c r="G9" s="342"/>
      <c r="H9" s="342"/>
    </row>
    <row r="10" spans="2:12" ht="15.75" customHeight="1" outlineLevel="1">
      <c r="B10" s="161"/>
      <c r="C10" s="351" t="s">
        <v>21</v>
      </c>
      <c r="D10" s="351"/>
      <c r="E10" s="162"/>
      <c r="F10" s="342">
        <v>300</v>
      </c>
      <c r="G10" s="342"/>
      <c r="H10" s="342"/>
    </row>
    <row r="11" spans="2:12" ht="15.75" customHeight="1" outlineLevel="1">
      <c r="B11" s="161"/>
      <c r="C11" s="351" t="s">
        <v>22</v>
      </c>
      <c r="D11" s="351"/>
      <c r="E11" s="162"/>
      <c r="F11" s="342" t="s">
        <v>208</v>
      </c>
      <c r="G11" s="342"/>
      <c r="H11" s="342"/>
    </row>
    <row r="12" spans="2:12" ht="15.75" customHeight="1" outlineLevel="1">
      <c r="B12" s="161"/>
      <c r="C12" s="351" t="s">
        <v>23</v>
      </c>
      <c r="D12" s="351"/>
      <c r="E12" s="162"/>
      <c r="F12" s="342" t="s">
        <v>213</v>
      </c>
      <c r="G12" s="342"/>
      <c r="H12" s="342"/>
    </row>
    <row r="13" spans="2:12" ht="15.75" customHeight="1" outlineLevel="1">
      <c r="B13" s="161"/>
      <c r="C13" s="351" t="s">
        <v>172</v>
      </c>
      <c r="D13" s="351"/>
      <c r="E13" s="162"/>
      <c r="F13" s="342">
        <v>2</v>
      </c>
      <c r="G13" s="342"/>
      <c r="H13" s="342"/>
    </row>
    <row r="14" spans="2:12" ht="15.75" customHeight="1" outlineLevel="1">
      <c r="B14" s="161"/>
      <c r="C14" s="351" t="s">
        <v>24</v>
      </c>
      <c r="D14" s="351"/>
      <c r="E14" s="162"/>
      <c r="F14" s="342">
        <v>4</v>
      </c>
      <c r="G14" s="342"/>
      <c r="H14" s="342"/>
    </row>
    <row r="15" spans="2:12" ht="15.75" customHeight="1" outlineLevel="1">
      <c r="B15" s="161"/>
      <c r="C15" s="351" t="s">
        <v>25</v>
      </c>
      <c r="D15" s="351"/>
      <c r="E15" s="162"/>
      <c r="F15" s="342">
        <v>5</v>
      </c>
      <c r="G15" s="342"/>
      <c r="H15" s="342"/>
    </row>
    <row r="16" spans="2:12" ht="15.75" customHeight="1" outlineLevel="1">
      <c r="B16" s="161"/>
      <c r="C16" s="351" t="s">
        <v>26</v>
      </c>
      <c r="D16" s="351"/>
      <c r="E16" s="162"/>
      <c r="F16" s="342">
        <v>25</v>
      </c>
      <c r="G16" s="342"/>
      <c r="H16" s="342"/>
    </row>
    <row r="17" spans="2:10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0" ht="15.75" customHeight="1" outlineLevel="1">
      <c r="B18" s="161"/>
      <c r="C18" s="351" t="s">
        <v>28</v>
      </c>
      <c r="D18" s="351"/>
      <c r="E18" s="162"/>
      <c r="F18" s="342" t="s">
        <v>210</v>
      </c>
      <c r="G18" s="342"/>
      <c r="H18" s="342"/>
    </row>
    <row r="19" spans="2:10" ht="31.5" customHeight="1" outlineLevel="1">
      <c r="B19" s="161"/>
      <c r="C19" s="351" t="s">
        <v>30</v>
      </c>
      <c r="D19" s="351"/>
      <c r="E19" s="162"/>
      <c r="F19" s="342" t="s">
        <v>214</v>
      </c>
      <c r="G19" s="342"/>
      <c r="H19" s="342"/>
    </row>
    <row r="20" spans="2:10" ht="15.75" customHeight="1" outlineLevel="1">
      <c r="B20" s="161"/>
      <c r="C20" s="351" t="s">
        <v>37</v>
      </c>
      <c r="D20" s="351"/>
      <c r="E20" s="162"/>
      <c r="F20" s="372" t="s">
        <v>118</v>
      </c>
      <c r="G20" s="372"/>
      <c r="H20" s="372"/>
    </row>
    <row r="21" spans="2:10" ht="15.75" customHeight="1" outlineLevel="1">
      <c r="B21" s="161"/>
      <c r="C21" s="353" t="s">
        <v>33</v>
      </c>
      <c r="D21" s="353"/>
      <c r="E21" s="162"/>
      <c r="F21" s="342" t="s">
        <v>201</v>
      </c>
      <c r="G21" s="342"/>
      <c r="H21" s="342"/>
    </row>
    <row r="22" spans="2:10" ht="15.75" customHeight="1" outlineLevel="1">
      <c r="B22" s="161"/>
      <c r="C22" s="353" t="s">
        <v>35</v>
      </c>
      <c r="D22" s="353"/>
      <c r="E22" s="162"/>
      <c r="F22" s="342">
        <v>29</v>
      </c>
      <c r="G22" s="342"/>
      <c r="H22" s="342"/>
    </row>
    <row r="23" spans="2:10" ht="15.75" customHeight="1">
      <c r="B23" s="51"/>
      <c r="C23" s="54"/>
      <c r="D23" s="54"/>
      <c r="E23" s="89"/>
      <c r="F23" s="54"/>
      <c r="G23" s="54"/>
      <c r="H23" s="53"/>
    </row>
    <row r="24" spans="2:10" ht="15.75" customHeight="1" outlineLevel="1">
      <c r="B24" s="201" t="s">
        <v>39</v>
      </c>
      <c r="C24" s="202" t="s">
        <v>44</v>
      </c>
      <c r="D24" s="202"/>
      <c r="E24" s="203" t="s">
        <v>1</v>
      </c>
      <c r="F24" s="202" t="s">
        <v>1</v>
      </c>
      <c r="G24" s="202" t="s">
        <v>40</v>
      </c>
      <c r="H24" s="204" t="s">
        <v>41</v>
      </c>
    </row>
    <row r="25" spans="2:10" ht="15.75" customHeight="1" outlineLevel="1">
      <c r="B25" s="255">
        <v>1231</v>
      </c>
      <c r="C25" s="246" t="s">
        <v>228</v>
      </c>
      <c r="D25" s="246"/>
      <c r="E25" s="176">
        <v>1320</v>
      </c>
      <c r="F25" s="177">
        <f>E25*'Прайс-лист'!I3*(1-'Прайс-лист'!$E$3)</f>
        <v>1056</v>
      </c>
      <c r="G25" s="255"/>
      <c r="H25" s="178">
        <f>F25</f>
        <v>1056</v>
      </c>
    </row>
    <row r="26" spans="2:10" ht="15.75" customHeight="1" outlineLevel="2">
      <c r="B26" s="188"/>
      <c r="C26" s="12" t="s">
        <v>337</v>
      </c>
      <c r="D26" s="12"/>
      <c r="E26" s="12"/>
      <c r="F26" s="12"/>
      <c r="G26" s="12"/>
      <c r="H26" s="12"/>
    </row>
    <row r="27" spans="2:10" ht="263.25" customHeight="1" outlineLevel="2">
      <c r="B27" s="180"/>
      <c r="C27" s="346" t="s">
        <v>558</v>
      </c>
      <c r="D27" s="346"/>
      <c r="E27" s="346"/>
      <c r="F27" s="346"/>
      <c r="G27" s="346"/>
      <c r="H27" s="34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5"/>
      <c r="C29" s="247" t="s">
        <v>454</v>
      </c>
      <c r="D29" s="236" t="s">
        <v>277</v>
      </c>
      <c r="E29" s="224">
        <v>23</v>
      </c>
      <c r="F29" s="178">
        <f>E29*'Прайс-лист'!I3*(1-'Прайс-лист'!$E$3)</f>
        <v>18.400000000000002</v>
      </c>
      <c r="G29" s="179">
        <v>0</v>
      </c>
      <c r="H29" s="244">
        <f>F29*G29</f>
        <v>0</v>
      </c>
      <c r="J29" s="107" t="s">
        <v>277</v>
      </c>
    </row>
    <row r="30" spans="2:10" ht="15.75" customHeight="1" outlineLevel="1">
      <c r="C30" s="193" t="s">
        <v>4</v>
      </c>
      <c r="D30" s="193"/>
      <c r="E30" s="193"/>
      <c r="F30" s="193"/>
      <c r="G30" s="193"/>
      <c r="H30" s="193"/>
      <c r="J30" s="107" t="s">
        <v>450</v>
      </c>
    </row>
    <row r="31" spans="2:10" ht="15.75" customHeight="1" outlineLevel="1">
      <c r="B31" s="250">
        <v>4144</v>
      </c>
      <c r="C31" s="354" t="s">
        <v>409</v>
      </c>
      <c r="D31" s="354"/>
      <c r="E31" s="224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ref="H31:H36" si="0">F31*G31</f>
        <v>0</v>
      </c>
      <c r="J31" s="114" t="s">
        <v>451</v>
      </c>
    </row>
    <row r="32" spans="2:10" ht="15.75" customHeight="1" outlineLevel="1">
      <c r="B32" s="250">
        <v>2340</v>
      </c>
      <c r="C32" s="354" t="s">
        <v>65</v>
      </c>
      <c r="D32" s="354"/>
      <c r="E32" s="224">
        <v>52</v>
      </c>
      <c r="F32" s="177">
        <f>E32*'Прайс-лист'!I3*(1-'Прайс-лист'!$E$3)</f>
        <v>41.6</v>
      </c>
      <c r="G32" s="179">
        <v>0</v>
      </c>
      <c r="H32" s="178">
        <f t="shared" si="0"/>
        <v>0</v>
      </c>
      <c r="J32" s="108" t="s">
        <v>456</v>
      </c>
    </row>
    <row r="33" spans="2:15" ht="15.75" customHeight="1" outlineLevel="1">
      <c r="B33" s="255">
        <v>2385</v>
      </c>
      <c r="C33" s="351" t="s">
        <v>292</v>
      </c>
      <c r="D33" s="351"/>
      <c r="E33" s="224">
        <v>60</v>
      </c>
      <c r="F33" s="177">
        <f>E33*'Прайс-лист'!I3*(1-'Прайс-лист'!$E$3)</f>
        <v>48</v>
      </c>
      <c r="G33" s="179">
        <v>0</v>
      </c>
      <c r="H33" s="178">
        <f t="shared" si="0"/>
        <v>0</v>
      </c>
      <c r="O33" s="114"/>
    </row>
    <row r="34" spans="2:15" ht="15.75" customHeight="1" outlineLevel="1">
      <c r="B34" s="250">
        <v>2929</v>
      </c>
      <c r="C34" s="354" t="s">
        <v>610</v>
      </c>
      <c r="D34" s="354"/>
      <c r="E34" s="224">
        <v>82</v>
      </c>
      <c r="F34" s="177">
        <f>E34*'Прайс-лист'!I3*(1-'Прайс-лист'!$E$3)</f>
        <v>65.600000000000009</v>
      </c>
      <c r="G34" s="179">
        <v>0</v>
      </c>
      <c r="H34" s="178">
        <f t="shared" si="0"/>
        <v>0</v>
      </c>
      <c r="O34" s="152"/>
    </row>
    <row r="35" spans="2:15" ht="15.75" customHeight="1" outlineLevel="1">
      <c r="B35" s="250">
        <v>2930</v>
      </c>
      <c r="C35" s="354" t="s">
        <v>611</v>
      </c>
      <c r="D35" s="354"/>
      <c r="E35" s="224">
        <v>103</v>
      </c>
      <c r="F35" s="177">
        <f>E35*'Прайс-лист'!I3*(1-'Прайс-лист'!$E$3)</f>
        <v>82.4</v>
      </c>
      <c r="G35" s="179">
        <v>0</v>
      </c>
      <c r="H35" s="178">
        <f t="shared" si="0"/>
        <v>0</v>
      </c>
      <c r="O35" s="111"/>
    </row>
    <row r="36" spans="2:15" ht="15.75" customHeight="1" outlineLevel="1">
      <c r="B36" s="250">
        <v>2832</v>
      </c>
      <c r="C36" s="354" t="s">
        <v>8</v>
      </c>
      <c r="D36" s="354"/>
      <c r="E36" s="224">
        <v>144</v>
      </c>
      <c r="F36" s="177">
        <f>E36*'Прайс-лист'!I3*(1-'Прайс-лист'!$E$3)</f>
        <v>115.2</v>
      </c>
      <c r="G36" s="179">
        <v>0</v>
      </c>
      <c r="H36" s="178">
        <f t="shared" si="0"/>
        <v>0</v>
      </c>
    </row>
    <row r="37" spans="2:15" s="378" customFormat="1" ht="18" outlineLevel="1">
      <c r="B37" s="397"/>
      <c r="C37" s="399"/>
      <c r="D37" s="399"/>
      <c r="E37" s="400"/>
      <c r="F37" s="380" t="s">
        <v>9</v>
      </c>
      <c r="G37" s="350">
        <f>SUM(H25:H36)</f>
        <v>1056</v>
      </c>
      <c r="H37" s="350"/>
      <c r="O37" s="402"/>
    </row>
  </sheetData>
  <mergeCells count="49">
    <mergeCell ref="F13:H13"/>
    <mergeCell ref="G37:H37"/>
    <mergeCell ref="C36:D36"/>
    <mergeCell ref="C31:D31"/>
    <mergeCell ref="C32:D32"/>
    <mergeCell ref="C33:D33"/>
    <mergeCell ref="C34:D34"/>
    <mergeCell ref="C35:D35"/>
    <mergeCell ref="F17:H17"/>
    <mergeCell ref="F18:H18"/>
    <mergeCell ref="F19:H19"/>
    <mergeCell ref="C20:D20"/>
    <mergeCell ref="C21:D21"/>
    <mergeCell ref="C17:D17"/>
    <mergeCell ref="C19:D19"/>
    <mergeCell ref="F20:H20"/>
    <mergeCell ref="F21:H21"/>
    <mergeCell ref="C22:D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18:D18"/>
    <mergeCell ref="F22:H22"/>
    <mergeCell ref="C14:D14"/>
    <mergeCell ref="C15:D15"/>
    <mergeCell ref="C16:D16"/>
    <mergeCell ref="C8:D8"/>
    <mergeCell ref="C9:D9"/>
    <mergeCell ref="C10:D10"/>
    <mergeCell ref="C11:D11"/>
    <mergeCell ref="C12:D12"/>
    <mergeCell ref="C13:D13"/>
    <mergeCell ref="K2:L2"/>
    <mergeCell ref="C4:D4"/>
    <mergeCell ref="C5:D5"/>
    <mergeCell ref="C6:D6"/>
    <mergeCell ref="C7:D7"/>
    <mergeCell ref="B2:H2"/>
    <mergeCell ref="B3:H3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10" activePane="bottomLeft" state="frozen"/>
      <selection pane="bottomLeft" activeCell="I30" sqref="I30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1.140625" style="153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204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3"/>
      <c r="E4" s="342">
        <v>550</v>
      </c>
      <c r="F4" s="342"/>
      <c r="G4" s="342"/>
    </row>
    <row r="5" spans="2:10" ht="15.75" customHeight="1" outlineLevel="1">
      <c r="B5" s="161"/>
      <c r="C5" s="246" t="s">
        <v>17</v>
      </c>
      <c r="D5" s="163"/>
      <c r="E5" s="342">
        <v>470</v>
      </c>
      <c r="F5" s="342"/>
      <c r="G5" s="342"/>
    </row>
    <row r="6" spans="2:10" ht="15.75" customHeight="1" outlineLevel="1">
      <c r="B6" s="161"/>
      <c r="C6" s="246" t="s">
        <v>18</v>
      </c>
      <c r="D6" s="163"/>
      <c r="E6" s="342">
        <v>104</v>
      </c>
      <c r="F6" s="342"/>
      <c r="G6" s="342"/>
    </row>
    <row r="7" spans="2:10" ht="15.75" customHeight="1" outlineLevel="1">
      <c r="B7" s="161"/>
      <c r="C7" s="246" t="s">
        <v>19</v>
      </c>
      <c r="D7" s="163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3"/>
      <c r="E8" s="342">
        <v>32</v>
      </c>
      <c r="F8" s="342"/>
      <c r="G8" s="342"/>
    </row>
    <row r="9" spans="2:10" ht="15.75" customHeight="1" outlineLevel="1">
      <c r="B9" s="161"/>
      <c r="C9" s="246" t="s">
        <v>36</v>
      </c>
      <c r="D9" s="163"/>
      <c r="E9" s="342">
        <v>30</v>
      </c>
      <c r="F9" s="342"/>
      <c r="G9" s="342"/>
    </row>
    <row r="10" spans="2:10" ht="15.75" customHeight="1" outlineLevel="1">
      <c r="B10" s="161"/>
      <c r="C10" s="246" t="s">
        <v>21</v>
      </c>
      <c r="D10" s="163"/>
      <c r="E10" s="342">
        <v>350</v>
      </c>
      <c r="F10" s="342"/>
      <c r="G10" s="342"/>
    </row>
    <row r="11" spans="2:10" ht="15.75" customHeight="1" outlineLevel="1">
      <c r="B11" s="161"/>
      <c r="C11" s="246" t="s">
        <v>22</v>
      </c>
      <c r="D11" s="163"/>
      <c r="E11" s="342">
        <v>4</v>
      </c>
      <c r="F11" s="342"/>
      <c r="G11" s="342"/>
    </row>
    <row r="12" spans="2:10" ht="15.75" customHeight="1" outlineLevel="1">
      <c r="B12" s="161"/>
      <c r="C12" s="246" t="s">
        <v>23</v>
      </c>
      <c r="D12" s="163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3"/>
      <c r="E14" s="342">
        <v>6</v>
      </c>
      <c r="F14" s="342"/>
      <c r="G14" s="342"/>
    </row>
    <row r="15" spans="2:10" ht="15.75" customHeight="1" outlineLevel="1">
      <c r="B15" s="161"/>
      <c r="C15" s="246" t="s">
        <v>25</v>
      </c>
      <c r="D15" s="163"/>
      <c r="E15" s="342">
        <v>8</v>
      </c>
      <c r="F15" s="342"/>
      <c r="G15" s="342"/>
    </row>
    <row r="16" spans="2:10" ht="15.75" customHeight="1" outlineLevel="1">
      <c r="B16" s="161"/>
      <c r="C16" s="246" t="s">
        <v>26</v>
      </c>
      <c r="D16" s="163"/>
      <c r="E16" s="342">
        <v>40</v>
      </c>
      <c r="F16" s="342"/>
      <c r="G16" s="342"/>
    </row>
    <row r="17" spans="2:7" ht="15.75" customHeight="1" outlineLevel="1">
      <c r="B17" s="161"/>
      <c r="C17" s="246" t="s">
        <v>27</v>
      </c>
      <c r="D17" s="163"/>
      <c r="E17" s="342">
        <v>381</v>
      </c>
      <c r="F17" s="342"/>
      <c r="G17" s="342"/>
    </row>
    <row r="18" spans="2:7" ht="15.75" customHeight="1" outlineLevel="1">
      <c r="B18" s="161"/>
      <c r="C18" s="246" t="s">
        <v>28</v>
      </c>
      <c r="D18" s="163"/>
      <c r="E18" s="342" t="s">
        <v>188</v>
      </c>
      <c r="F18" s="342"/>
      <c r="G18" s="342"/>
    </row>
    <row r="19" spans="2:7" ht="15.75" customHeight="1" outlineLevel="1">
      <c r="B19" s="161"/>
      <c r="C19" s="246" t="s">
        <v>30</v>
      </c>
      <c r="D19" s="163"/>
      <c r="E19" s="342" t="s">
        <v>189</v>
      </c>
      <c r="F19" s="342"/>
      <c r="G19" s="342"/>
    </row>
    <row r="20" spans="2:7" ht="15.75" customHeight="1" outlineLevel="1">
      <c r="B20" s="161"/>
      <c r="C20" s="246" t="s">
        <v>37</v>
      </c>
      <c r="D20" s="163"/>
      <c r="E20" s="342" t="s">
        <v>32</v>
      </c>
      <c r="F20" s="342"/>
      <c r="G20" s="342"/>
    </row>
    <row r="21" spans="2:7" ht="15.75" customHeight="1" outlineLevel="1">
      <c r="B21" s="161"/>
      <c r="C21" s="247" t="s">
        <v>33</v>
      </c>
      <c r="D21" s="163"/>
      <c r="E21" s="342" t="s">
        <v>192</v>
      </c>
      <c r="F21" s="342"/>
      <c r="G21" s="342"/>
    </row>
    <row r="22" spans="2:7" ht="15.75" customHeight="1" outlineLevel="1">
      <c r="B22" s="161"/>
      <c r="C22" s="247" t="s">
        <v>35</v>
      </c>
      <c r="D22" s="163"/>
      <c r="E22" s="342">
        <v>38</v>
      </c>
      <c r="F22" s="342"/>
      <c r="G22" s="342"/>
    </row>
    <row r="23" spans="2:7" ht="15.75" customHeight="1">
      <c r="B23" s="51"/>
      <c r="C23" s="54"/>
      <c r="D23" s="53"/>
      <c r="E23" s="54"/>
      <c r="F23" s="54"/>
      <c r="G23" s="53"/>
    </row>
    <row r="24" spans="2:7" ht="15.75" customHeight="1" outlineLevel="1">
      <c r="B24" s="201" t="s">
        <v>39</v>
      </c>
      <c r="C24" s="202" t="s">
        <v>44</v>
      </c>
      <c r="D24" s="204" t="s">
        <v>1</v>
      </c>
      <c r="E24" s="202" t="s">
        <v>1</v>
      </c>
      <c r="F24" s="202" t="s">
        <v>40</v>
      </c>
      <c r="G24" s="204" t="s">
        <v>41</v>
      </c>
    </row>
    <row r="25" spans="2:7" ht="15.75" customHeight="1" outlineLevel="1">
      <c r="B25" s="255">
        <v>1450</v>
      </c>
      <c r="C25" s="246" t="s">
        <v>193</v>
      </c>
      <c r="D25" s="209">
        <v>1586</v>
      </c>
      <c r="E25" s="177">
        <f>D25*'Прайс-лист'!I3*(1-'Прайс-лист'!$E$3)</f>
        <v>1268.8000000000002</v>
      </c>
      <c r="F25" s="311"/>
      <c r="G25" s="178">
        <f>E25</f>
        <v>1268.8000000000002</v>
      </c>
    </row>
    <row r="26" spans="2:7" ht="15.75" customHeight="1" outlineLevel="2">
      <c r="B26" s="188"/>
      <c r="C26" s="12" t="s">
        <v>337</v>
      </c>
      <c r="D26" s="12"/>
      <c r="E26" s="12"/>
      <c r="F26" s="12"/>
      <c r="G26" s="12"/>
    </row>
    <row r="27" spans="2:7" ht="219.75" customHeight="1" outlineLevel="2">
      <c r="B27" s="180"/>
      <c r="C27" s="346" t="s">
        <v>542</v>
      </c>
      <c r="D27" s="346"/>
      <c r="E27" s="346"/>
      <c r="F27" s="346"/>
      <c r="G27" s="34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50">
        <v>2002</v>
      </c>
      <c r="C29" s="251" t="s">
        <v>114</v>
      </c>
      <c r="D29" s="211">
        <v>23</v>
      </c>
      <c r="E29" s="177">
        <f>D29*'Прайс-лист'!I3*(1-'Прайс-лист'!$E$3)</f>
        <v>18.400000000000002</v>
      </c>
      <c r="F29" s="179">
        <v>0</v>
      </c>
      <c r="G29" s="178">
        <f>E29*F29</f>
        <v>0</v>
      </c>
    </row>
    <row r="30" spans="2:7" ht="15.75" customHeight="1" outlineLevel="1">
      <c r="C30" s="193" t="s">
        <v>4</v>
      </c>
      <c r="D30" s="193"/>
      <c r="E30" s="10"/>
      <c r="F30" s="10"/>
      <c r="G30" s="10"/>
    </row>
    <row r="31" spans="2:7" ht="15.75" customHeight="1" outlineLevel="1">
      <c r="B31" s="250">
        <v>4144</v>
      </c>
      <c r="C31" s="251" t="s">
        <v>409</v>
      </c>
      <c r="D31" s="211">
        <v>23</v>
      </c>
      <c r="E31" s="177">
        <f>D31*'Прайс-лист'!I3*(1-'Прайс-лист'!$E$3)</f>
        <v>18.400000000000002</v>
      </c>
      <c r="F31" s="179">
        <v>0</v>
      </c>
      <c r="G31" s="178">
        <f>E31*F31</f>
        <v>0</v>
      </c>
    </row>
    <row r="32" spans="2:7" s="378" customFormat="1" ht="18" outlineLevel="1">
      <c r="B32" s="397"/>
      <c r="C32" s="399"/>
      <c r="D32" s="403"/>
      <c r="E32" s="380" t="s">
        <v>9</v>
      </c>
      <c r="F32" s="350">
        <f>SUM(G25:G31)</f>
        <v>1268.8000000000002</v>
      </c>
      <c r="G32" s="350"/>
    </row>
  </sheetData>
  <mergeCells count="25">
    <mergeCell ref="F32:G32"/>
    <mergeCell ref="C27:G27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E17:G17"/>
    <mergeCell ref="E18:G18"/>
    <mergeCell ref="E19:G19"/>
    <mergeCell ref="E22:G22"/>
    <mergeCell ref="I2:J2"/>
    <mergeCell ref="B2:G2"/>
    <mergeCell ref="B3:G3"/>
    <mergeCell ref="E20:G20"/>
    <mergeCell ref="E21:G21"/>
    <mergeCell ref="C13:D13"/>
    <mergeCell ref="E13:G1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I31" sqref="I31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1.140625" style="153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117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3"/>
      <c r="E4" s="342">
        <v>550</v>
      </c>
      <c r="F4" s="342"/>
      <c r="G4" s="342"/>
    </row>
    <row r="5" spans="2:10" ht="15.75" customHeight="1" outlineLevel="1">
      <c r="B5" s="161"/>
      <c r="C5" s="246" t="s">
        <v>17</v>
      </c>
      <c r="D5" s="163"/>
      <c r="E5" s="342">
        <v>470</v>
      </c>
      <c r="F5" s="342"/>
      <c r="G5" s="342"/>
    </row>
    <row r="6" spans="2:10" ht="15.75" customHeight="1" outlineLevel="1">
      <c r="B6" s="161"/>
      <c r="C6" s="246" t="s">
        <v>18</v>
      </c>
      <c r="D6" s="163"/>
      <c r="E6" s="342">
        <v>104</v>
      </c>
      <c r="F6" s="342"/>
      <c r="G6" s="342"/>
    </row>
    <row r="7" spans="2:10" ht="15.75" customHeight="1" outlineLevel="1">
      <c r="B7" s="161"/>
      <c r="C7" s="246" t="s">
        <v>19</v>
      </c>
      <c r="D7" s="163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3"/>
      <c r="E8" s="342">
        <v>32</v>
      </c>
      <c r="F8" s="342"/>
      <c r="G8" s="342"/>
    </row>
    <row r="9" spans="2:10" ht="15.75" customHeight="1" outlineLevel="1">
      <c r="B9" s="161"/>
      <c r="C9" s="246" t="s">
        <v>36</v>
      </c>
      <c r="D9" s="163"/>
      <c r="E9" s="342">
        <v>30</v>
      </c>
      <c r="F9" s="342"/>
      <c r="G9" s="342"/>
    </row>
    <row r="10" spans="2:10" ht="15.75" customHeight="1" outlineLevel="1">
      <c r="B10" s="161"/>
      <c r="C10" s="246" t="s">
        <v>21</v>
      </c>
      <c r="D10" s="163"/>
      <c r="E10" s="342">
        <v>350</v>
      </c>
      <c r="F10" s="342"/>
      <c r="G10" s="342"/>
    </row>
    <row r="11" spans="2:10" ht="15.75" customHeight="1" outlineLevel="1">
      <c r="B11" s="161"/>
      <c r="C11" s="246" t="s">
        <v>22</v>
      </c>
      <c r="D11" s="163"/>
      <c r="E11" s="342">
        <v>4</v>
      </c>
      <c r="F11" s="342"/>
      <c r="G11" s="342"/>
    </row>
    <row r="12" spans="2:10" ht="15.75" customHeight="1" outlineLevel="1">
      <c r="B12" s="161"/>
      <c r="C12" s="246" t="s">
        <v>23</v>
      </c>
      <c r="D12" s="163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3"/>
      <c r="E14" s="342">
        <v>6</v>
      </c>
      <c r="F14" s="342"/>
      <c r="G14" s="342"/>
    </row>
    <row r="15" spans="2:10" ht="15.75" customHeight="1" outlineLevel="1">
      <c r="B15" s="161"/>
      <c r="C15" s="246" t="s">
        <v>25</v>
      </c>
      <c r="D15" s="163"/>
      <c r="E15" s="342">
        <v>8</v>
      </c>
      <c r="F15" s="342"/>
      <c r="G15" s="342"/>
    </row>
    <row r="16" spans="2:10" ht="15.75" customHeight="1" outlineLevel="1">
      <c r="B16" s="161"/>
      <c r="C16" s="246" t="s">
        <v>26</v>
      </c>
      <c r="D16" s="163"/>
      <c r="E16" s="342">
        <v>40</v>
      </c>
      <c r="F16" s="342"/>
      <c r="G16" s="342"/>
    </row>
    <row r="17" spans="2:7" ht="15.75" customHeight="1" outlineLevel="1">
      <c r="B17" s="161"/>
      <c r="C17" s="246" t="s">
        <v>27</v>
      </c>
      <c r="D17" s="163"/>
      <c r="E17" s="342">
        <v>381</v>
      </c>
      <c r="F17" s="342"/>
      <c r="G17" s="342"/>
    </row>
    <row r="18" spans="2:7" ht="15.75" customHeight="1" outlineLevel="1">
      <c r="B18" s="161"/>
      <c r="C18" s="246" t="s">
        <v>28</v>
      </c>
      <c r="D18" s="163"/>
      <c r="E18" s="342" t="s">
        <v>188</v>
      </c>
      <c r="F18" s="342"/>
      <c r="G18" s="342"/>
    </row>
    <row r="19" spans="2:7" ht="15.75" customHeight="1" outlineLevel="1">
      <c r="B19" s="161"/>
      <c r="C19" s="246" t="s">
        <v>30</v>
      </c>
      <c r="D19" s="163"/>
      <c r="E19" s="342" t="s">
        <v>189</v>
      </c>
      <c r="F19" s="342"/>
      <c r="G19" s="342"/>
    </row>
    <row r="20" spans="2:7" ht="15.75" customHeight="1" outlineLevel="1">
      <c r="B20" s="161"/>
      <c r="C20" s="246" t="s">
        <v>37</v>
      </c>
      <c r="D20" s="163"/>
      <c r="E20" s="342" t="s">
        <v>32</v>
      </c>
      <c r="F20" s="342"/>
      <c r="G20" s="342"/>
    </row>
    <row r="21" spans="2:7" ht="15.75" customHeight="1" outlineLevel="1">
      <c r="B21" s="161"/>
      <c r="C21" s="247" t="s">
        <v>33</v>
      </c>
      <c r="D21" s="163"/>
      <c r="E21" s="342" t="s">
        <v>192</v>
      </c>
      <c r="F21" s="342"/>
      <c r="G21" s="342"/>
    </row>
    <row r="22" spans="2:7" ht="15.75" customHeight="1" outlineLevel="1">
      <c r="B22" s="161"/>
      <c r="C22" s="247" t="s">
        <v>35</v>
      </c>
      <c r="D22" s="163"/>
      <c r="E22" s="342">
        <v>38</v>
      </c>
      <c r="F22" s="342"/>
      <c r="G22" s="342"/>
    </row>
    <row r="23" spans="2:7" ht="15.75" customHeight="1">
      <c r="B23" s="51"/>
      <c r="C23" s="54"/>
      <c r="D23" s="53"/>
      <c r="E23" s="54"/>
      <c r="F23" s="54"/>
      <c r="G23" s="53"/>
    </row>
    <row r="24" spans="2:7" ht="15.75" customHeight="1" outlineLevel="1">
      <c r="B24" s="201" t="s">
        <v>39</v>
      </c>
      <c r="C24" s="202" t="s">
        <v>44</v>
      </c>
      <c r="D24" s="204" t="s">
        <v>1</v>
      </c>
      <c r="E24" s="202" t="s">
        <v>1</v>
      </c>
      <c r="F24" s="202" t="s">
        <v>40</v>
      </c>
      <c r="G24" s="204" t="s">
        <v>41</v>
      </c>
    </row>
    <row r="25" spans="2:7" ht="15.75" customHeight="1" outlineLevel="1">
      <c r="B25" s="255">
        <v>1420</v>
      </c>
      <c r="C25" s="246" t="s">
        <v>193</v>
      </c>
      <c r="D25" s="209">
        <v>1379</v>
      </c>
      <c r="E25" s="177">
        <f>D25*'Прайс-лист'!I3*(1-'Прайс-лист'!$E$3)</f>
        <v>1103.2</v>
      </c>
      <c r="F25" s="255"/>
      <c r="G25" s="178">
        <f>E25</f>
        <v>1103.2</v>
      </c>
    </row>
    <row r="26" spans="2:7" ht="15.75" customHeight="1" outlineLevel="2">
      <c r="B26" s="188"/>
      <c r="C26" s="12" t="s">
        <v>337</v>
      </c>
      <c r="D26" s="12"/>
      <c r="E26" s="12"/>
      <c r="F26" s="12"/>
      <c r="G26" s="12"/>
    </row>
    <row r="27" spans="2:7" ht="209.25" customHeight="1" outlineLevel="2">
      <c r="B27" s="180"/>
      <c r="C27" s="346" t="s">
        <v>543</v>
      </c>
      <c r="D27" s="346"/>
      <c r="E27" s="346"/>
      <c r="F27" s="346"/>
      <c r="G27" s="34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50">
        <v>2002</v>
      </c>
      <c r="C29" s="251" t="s">
        <v>114</v>
      </c>
      <c r="D29" s="211">
        <v>23</v>
      </c>
      <c r="E29" s="177">
        <v>23</v>
      </c>
      <c r="F29" s="179">
        <v>0</v>
      </c>
      <c r="G29" s="178">
        <f>E29*F29</f>
        <v>0</v>
      </c>
    </row>
    <row r="30" spans="2:7" ht="15.75" customHeight="1" outlineLevel="1">
      <c r="C30" s="193" t="s">
        <v>4</v>
      </c>
      <c r="D30" s="193"/>
      <c r="E30" s="193"/>
      <c r="F30" s="193"/>
      <c r="G30" s="193"/>
    </row>
    <row r="31" spans="2:7" ht="15.75" customHeight="1" outlineLevel="1">
      <c r="B31" s="250">
        <v>4144</v>
      </c>
      <c r="C31" s="251" t="s">
        <v>409</v>
      </c>
      <c r="D31" s="211">
        <v>23</v>
      </c>
      <c r="E31" s="177">
        <v>23</v>
      </c>
      <c r="F31" s="179">
        <v>0</v>
      </c>
      <c r="G31" s="178">
        <f>E31*F31</f>
        <v>0</v>
      </c>
    </row>
    <row r="32" spans="2:7" ht="15.75" customHeight="1" outlineLevel="1">
      <c r="B32" s="250">
        <v>4281</v>
      </c>
      <c r="C32" s="251" t="s">
        <v>115</v>
      </c>
      <c r="D32" s="211">
        <v>71</v>
      </c>
      <c r="E32" s="177">
        <f>D32*'Прайс-лист'!I3*(1-'Прайс-лист'!$E$3)</f>
        <v>56.800000000000004</v>
      </c>
      <c r="F32" s="179">
        <v>0</v>
      </c>
      <c r="G32" s="178">
        <f>E32*F32</f>
        <v>0</v>
      </c>
    </row>
    <row r="33" spans="2:7" s="378" customFormat="1" ht="18" outlineLevel="1">
      <c r="B33" s="397"/>
      <c r="C33" s="399"/>
      <c r="D33" s="403"/>
      <c r="E33" s="380" t="s">
        <v>9</v>
      </c>
      <c r="F33" s="350">
        <f>SUM(G25:G32)</f>
        <v>1103.2</v>
      </c>
      <c r="G33" s="350"/>
    </row>
  </sheetData>
  <mergeCells count="25">
    <mergeCell ref="F33:G33"/>
    <mergeCell ref="E20:G20"/>
    <mergeCell ref="E21:G21"/>
    <mergeCell ref="E22:G22"/>
    <mergeCell ref="C27:G27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E17:G17"/>
    <mergeCell ref="E18:G18"/>
    <mergeCell ref="E19:G19"/>
    <mergeCell ref="I2:J2"/>
    <mergeCell ref="B2:G2"/>
    <mergeCell ref="B3:G3"/>
    <mergeCell ref="C13:D13"/>
    <mergeCell ref="E13:G1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/>
  </sheetPr>
  <dimension ref="B2:J36"/>
  <sheetViews>
    <sheetView showGridLines="0" zoomScaleNormal="100" workbookViewId="0">
      <pane ySplit="2" topLeftCell="A11" activePane="bottomLeft" state="frozen"/>
      <selection pane="bottomLeft" activeCell="I31" sqref="I31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1.140625" style="153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203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3"/>
      <c r="E4" s="342">
        <v>450</v>
      </c>
      <c r="F4" s="342"/>
      <c r="G4" s="342"/>
    </row>
    <row r="5" spans="2:10" ht="15.75" customHeight="1" outlineLevel="1">
      <c r="B5" s="161"/>
      <c r="C5" s="246" t="s">
        <v>17</v>
      </c>
      <c r="D5" s="163"/>
      <c r="E5" s="342">
        <v>370</v>
      </c>
      <c r="F5" s="342"/>
      <c r="G5" s="342"/>
    </row>
    <row r="6" spans="2:10" ht="15.75" customHeight="1" outlineLevel="1">
      <c r="B6" s="161"/>
      <c r="C6" s="246" t="s">
        <v>18</v>
      </c>
      <c r="D6" s="163"/>
      <c r="E6" s="342">
        <v>100</v>
      </c>
      <c r="F6" s="342"/>
      <c r="G6" s="342"/>
    </row>
    <row r="7" spans="2:10" ht="15.75" customHeight="1" outlineLevel="1">
      <c r="B7" s="161"/>
      <c r="C7" s="246" t="s">
        <v>19</v>
      </c>
      <c r="D7" s="163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3"/>
      <c r="E8" s="342">
        <v>30</v>
      </c>
      <c r="F8" s="342"/>
      <c r="G8" s="342"/>
    </row>
    <row r="9" spans="2:10" ht="15.75" customHeight="1" outlineLevel="1">
      <c r="B9" s="161"/>
      <c r="C9" s="246" t="s">
        <v>36</v>
      </c>
      <c r="D9" s="163"/>
      <c r="E9" s="342">
        <v>22</v>
      </c>
      <c r="F9" s="342"/>
      <c r="G9" s="342"/>
    </row>
    <row r="10" spans="2:10" ht="15.75" customHeight="1" outlineLevel="1">
      <c r="B10" s="161"/>
      <c r="C10" s="246" t="s">
        <v>21</v>
      </c>
      <c r="D10" s="163"/>
      <c r="E10" s="342">
        <v>270</v>
      </c>
      <c r="F10" s="342"/>
      <c r="G10" s="342"/>
    </row>
    <row r="11" spans="2:10" ht="15.75" customHeight="1" outlineLevel="1">
      <c r="B11" s="161"/>
      <c r="C11" s="246" t="s">
        <v>22</v>
      </c>
      <c r="D11" s="163"/>
      <c r="E11" s="342">
        <v>3</v>
      </c>
      <c r="F11" s="342"/>
      <c r="G11" s="342"/>
    </row>
    <row r="12" spans="2:10" ht="15.75" customHeight="1" outlineLevel="1">
      <c r="B12" s="161"/>
      <c r="C12" s="246" t="s">
        <v>23</v>
      </c>
      <c r="D12" s="163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3"/>
      <c r="E14" s="342">
        <v>4</v>
      </c>
      <c r="F14" s="342"/>
      <c r="G14" s="342"/>
    </row>
    <row r="15" spans="2:10" ht="15.75" customHeight="1" outlineLevel="1">
      <c r="B15" s="161"/>
      <c r="C15" s="246" t="s">
        <v>25</v>
      </c>
      <c r="D15" s="163"/>
      <c r="E15" s="342">
        <v>5</v>
      </c>
      <c r="F15" s="342"/>
      <c r="G15" s="342"/>
    </row>
    <row r="16" spans="2:10" ht="15.75" customHeight="1" outlineLevel="1">
      <c r="B16" s="161"/>
      <c r="C16" s="246" t="s">
        <v>26</v>
      </c>
      <c r="D16" s="163"/>
      <c r="E16" s="342">
        <v>30</v>
      </c>
      <c r="F16" s="342"/>
      <c r="G16" s="342"/>
    </row>
    <row r="17" spans="2:7" ht="15.75" customHeight="1" outlineLevel="1">
      <c r="B17" s="161"/>
      <c r="C17" s="246" t="s">
        <v>27</v>
      </c>
      <c r="D17" s="163"/>
      <c r="E17" s="342">
        <v>381</v>
      </c>
      <c r="F17" s="342"/>
      <c r="G17" s="342"/>
    </row>
    <row r="18" spans="2:7" ht="15.75" customHeight="1" outlineLevel="1">
      <c r="B18" s="161"/>
      <c r="C18" s="246" t="s">
        <v>28</v>
      </c>
      <c r="D18" s="163"/>
      <c r="E18" s="342" t="s">
        <v>188</v>
      </c>
      <c r="F18" s="342"/>
      <c r="G18" s="342"/>
    </row>
    <row r="19" spans="2:7" ht="15.75" customHeight="1" outlineLevel="1">
      <c r="B19" s="161"/>
      <c r="C19" s="246" t="s">
        <v>30</v>
      </c>
      <c r="D19" s="163"/>
      <c r="E19" s="342" t="s">
        <v>189</v>
      </c>
      <c r="F19" s="342"/>
      <c r="G19" s="342"/>
    </row>
    <row r="20" spans="2:7" ht="15.75" customHeight="1" outlineLevel="1">
      <c r="B20" s="161"/>
      <c r="C20" s="246" t="s">
        <v>37</v>
      </c>
      <c r="D20" s="163"/>
      <c r="E20" s="342" t="s">
        <v>32</v>
      </c>
      <c r="F20" s="342"/>
      <c r="G20" s="342"/>
    </row>
    <row r="21" spans="2:7" ht="15.75" customHeight="1" outlineLevel="1">
      <c r="B21" s="161"/>
      <c r="C21" s="247" t="s">
        <v>33</v>
      </c>
      <c r="D21" s="163"/>
      <c r="E21" s="342" t="s">
        <v>191</v>
      </c>
      <c r="F21" s="342"/>
      <c r="G21" s="342"/>
    </row>
    <row r="22" spans="2:7" ht="15.75" customHeight="1" outlineLevel="1">
      <c r="B22" s="161"/>
      <c r="C22" s="247" t="s">
        <v>35</v>
      </c>
      <c r="D22" s="163"/>
      <c r="E22" s="342">
        <v>30</v>
      </c>
      <c r="F22" s="342"/>
      <c r="G22" s="342"/>
    </row>
    <row r="23" spans="2:7" ht="15.75" customHeight="1">
      <c r="B23" s="51"/>
      <c r="C23" s="54"/>
      <c r="D23" s="53"/>
      <c r="E23" s="54"/>
      <c r="F23" s="54"/>
      <c r="G23" s="53"/>
    </row>
    <row r="24" spans="2:7" ht="15.75" customHeight="1" outlineLevel="1">
      <c r="B24" s="201" t="s">
        <v>39</v>
      </c>
      <c r="C24" s="202" t="s">
        <v>44</v>
      </c>
      <c r="D24" s="204" t="s">
        <v>1</v>
      </c>
      <c r="E24" s="202" t="s">
        <v>1</v>
      </c>
      <c r="F24" s="202" t="s">
        <v>40</v>
      </c>
      <c r="G24" s="204" t="s">
        <v>41</v>
      </c>
    </row>
    <row r="25" spans="2:7" ht="15.75" customHeight="1" outlineLevel="1">
      <c r="B25" s="255">
        <v>1440</v>
      </c>
      <c r="C25" s="246" t="s">
        <v>193</v>
      </c>
      <c r="D25" s="209">
        <v>1406</v>
      </c>
      <c r="E25" s="177">
        <f>D25*'Прайс-лист'!I3*(1-'Прайс-лист'!$E$3)</f>
        <v>1124.8</v>
      </c>
      <c r="F25" s="255"/>
      <c r="G25" s="178">
        <f>E25</f>
        <v>1124.8</v>
      </c>
    </row>
    <row r="26" spans="2:7" ht="15.75" customHeight="1" outlineLevel="2">
      <c r="B26" s="188"/>
      <c r="C26" s="12" t="s">
        <v>337</v>
      </c>
      <c r="D26" s="12"/>
      <c r="E26" s="12"/>
      <c r="F26" s="12"/>
      <c r="G26" s="12"/>
    </row>
    <row r="27" spans="2:7" ht="221.25" customHeight="1" outlineLevel="2">
      <c r="B27" s="180"/>
      <c r="C27" s="346" t="s">
        <v>544</v>
      </c>
      <c r="D27" s="346"/>
      <c r="E27" s="346"/>
      <c r="F27" s="346"/>
      <c r="G27" s="34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50">
        <v>2002</v>
      </c>
      <c r="C29" s="251" t="s">
        <v>114</v>
      </c>
      <c r="D29" s="210">
        <v>23</v>
      </c>
      <c r="E29" s="177">
        <f>D29*'Прайс-лист'!I3*(1-'Прайс-лист'!$E$3)</f>
        <v>18.400000000000002</v>
      </c>
      <c r="F29" s="179">
        <v>0</v>
      </c>
      <c r="G29" s="178">
        <f>E29*F29</f>
        <v>0</v>
      </c>
    </row>
    <row r="30" spans="2:7" ht="15.75" customHeight="1" outlineLevel="1">
      <c r="C30" s="193" t="s">
        <v>4</v>
      </c>
      <c r="D30" s="193"/>
      <c r="E30" s="193"/>
      <c r="F30" s="193"/>
      <c r="G30" s="193"/>
    </row>
    <row r="31" spans="2:7" ht="15.75" customHeight="1" outlineLevel="1">
      <c r="B31" s="250">
        <v>4144</v>
      </c>
      <c r="C31" s="251" t="s">
        <v>409</v>
      </c>
      <c r="D31" s="210">
        <v>23</v>
      </c>
      <c r="E31" s="177">
        <f>D31*'Прайс-лист'!I3*(1-'Прайс-лист'!$E$3)</f>
        <v>18.400000000000002</v>
      </c>
      <c r="F31" s="179">
        <v>0</v>
      </c>
      <c r="G31" s="178">
        <f>E31*F31</f>
        <v>0</v>
      </c>
    </row>
    <row r="32" spans="2:7" s="378" customFormat="1" ht="18" outlineLevel="1">
      <c r="B32" s="397"/>
      <c r="C32" s="399"/>
      <c r="D32" s="403"/>
      <c r="E32" s="380" t="s">
        <v>9</v>
      </c>
      <c r="F32" s="350">
        <f>SUM(G25:G31)</f>
        <v>1124.8</v>
      </c>
      <c r="G32" s="350"/>
    </row>
    <row r="36" spans="10:10" ht="15.75" customHeight="1">
      <c r="J36" s="88"/>
    </row>
  </sheetData>
  <mergeCells count="25">
    <mergeCell ref="C13:D13"/>
    <mergeCell ref="E13:G13"/>
    <mergeCell ref="F32:G32"/>
    <mergeCell ref="C27:G27"/>
    <mergeCell ref="E22:G22"/>
    <mergeCell ref="E17:G17"/>
    <mergeCell ref="E18:G18"/>
    <mergeCell ref="E19:G19"/>
    <mergeCell ref="E20:G20"/>
    <mergeCell ref="E21:G21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I32" sqref="I32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0.7109375" style="154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116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2"/>
      <c r="E4" s="342">
        <v>450</v>
      </c>
      <c r="F4" s="342"/>
      <c r="G4" s="342"/>
    </row>
    <row r="5" spans="2:10" ht="15.75" customHeight="1" outlineLevel="1">
      <c r="B5" s="161"/>
      <c r="C5" s="246" t="s">
        <v>17</v>
      </c>
      <c r="D5" s="162"/>
      <c r="E5" s="342">
        <v>370</v>
      </c>
      <c r="F5" s="342"/>
      <c r="G5" s="342"/>
    </row>
    <row r="6" spans="2:10" ht="15.75" customHeight="1" outlineLevel="1">
      <c r="B6" s="161"/>
      <c r="C6" s="246" t="s">
        <v>18</v>
      </c>
      <c r="D6" s="162"/>
      <c r="E6" s="342">
        <v>100</v>
      </c>
      <c r="F6" s="342"/>
      <c r="G6" s="342"/>
    </row>
    <row r="7" spans="2:10" ht="15.75" customHeight="1" outlineLevel="1">
      <c r="B7" s="161"/>
      <c r="C7" s="246" t="s">
        <v>19</v>
      </c>
      <c r="D7" s="162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2"/>
      <c r="E8" s="342">
        <v>30</v>
      </c>
      <c r="F8" s="342"/>
      <c r="G8" s="342"/>
    </row>
    <row r="9" spans="2:10" ht="15.75" customHeight="1" outlineLevel="1">
      <c r="B9" s="161"/>
      <c r="C9" s="246" t="s">
        <v>36</v>
      </c>
      <c r="D9" s="162"/>
      <c r="E9" s="342">
        <v>22</v>
      </c>
      <c r="F9" s="342"/>
      <c r="G9" s="342"/>
    </row>
    <row r="10" spans="2:10" ht="15.75" customHeight="1" outlineLevel="1">
      <c r="B10" s="161"/>
      <c r="C10" s="246" t="s">
        <v>21</v>
      </c>
      <c r="D10" s="162"/>
      <c r="E10" s="342">
        <v>270</v>
      </c>
      <c r="F10" s="342"/>
      <c r="G10" s="342"/>
    </row>
    <row r="11" spans="2:10" ht="15.75" customHeight="1" outlineLevel="1">
      <c r="B11" s="161"/>
      <c r="C11" s="246" t="s">
        <v>22</v>
      </c>
      <c r="D11" s="162"/>
      <c r="E11" s="342">
        <v>3</v>
      </c>
      <c r="F11" s="342"/>
      <c r="G11" s="342"/>
    </row>
    <row r="12" spans="2:10" ht="15.75" customHeight="1" outlineLevel="1">
      <c r="B12" s="161"/>
      <c r="C12" s="246" t="s">
        <v>23</v>
      </c>
      <c r="D12" s="162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2"/>
      <c r="E14" s="342">
        <v>4</v>
      </c>
      <c r="F14" s="342"/>
      <c r="G14" s="342"/>
    </row>
    <row r="15" spans="2:10" ht="15.75" customHeight="1" outlineLevel="1">
      <c r="B15" s="161"/>
      <c r="C15" s="246" t="s">
        <v>25</v>
      </c>
      <c r="D15" s="162"/>
      <c r="E15" s="342">
        <v>5</v>
      </c>
      <c r="F15" s="342"/>
      <c r="G15" s="342"/>
    </row>
    <row r="16" spans="2:10" ht="15.75" customHeight="1" outlineLevel="1">
      <c r="B16" s="161"/>
      <c r="C16" s="246" t="s">
        <v>26</v>
      </c>
      <c r="D16" s="162"/>
      <c r="E16" s="342">
        <v>30</v>
      </c>
      <c r="F16" s="342"/>
      <c r="G16" s="342"/>
    </row>
    <row r="17" spans="2:7" ht="15.75" customHeight="1" outlineLevel="1">
      <c r="B17" s="161"/>
      <c r="C17" s="246" t="s">
        <v>27</v>
      </c>
      <c r="D17" s="162"/>
      <c r="E17" s="342">
        <v>381</v>
      </c>
      <c r="F17" s="342"/>
      <c r="G17" s="342"/>
    </row>
    <row r="18" spans="2:7" ht="15.75" customHeight="1" outlineLevel="1">
      <c r="B18" s="161"/>
      <c r="C18" s="246" t="s">
        <v>28</v>
      </c>
      <c r="D18" s="162"/>
      <c r="E18" s="342" t="s">
        <v>188</v>
      </c>
      <c r="F18" s="342"/>
      <c r="G18" s="342"/>
    </row>
    <row r="19" spans="2:7" ht="15.75" customHeight="1" outlineLevel="1">
      <c r="B19" s="161"/>
      <c r="C19" s="246" t="s">
        <v>30</v>
      </c>
      <c r="D19" s="162"/>
      <c r="E19" s="342" t="s">
        <v>189</v>
      </c>
      <c r="F19" s="342"/>
      <c r="G19" s="342"/>
    </row>
    <row r="20" spans="2:7" ht="15.75" customHeight="1" outlineLevel="1">
      <c r="B20" s="161"/>
      <c r="C20" s="246" t="s">
        <v>37</v>
      </c>
      <c r="D20" s="162"/>
      <c r="E20" s="342" t="s">
        <v>32</v>
      </c>
      <c r="F20" s="342"/>
      <c r="G20" s="342"/>
    </row>
    <row r="21" spans="2:7" ht="15.75" customHeight="1" outlineLevel="1">
      <c r="B21" s="161"/>
      <c r="C21" s="247" t="s">
        <v>33</v>
      </c>
      <c r="D21" s="162"/>
      <c r="E21" s="342" t="s">
        <v>191</v>
      </c>
      <c r="F21" s="342"/>
      <c r="G21" s="342"/>
    </row>
    <row r="22" spans="2:7" ht="15.75" customHeight="1" outlineLevel="1">
      <c r="B22" s="161"/>
      <c r="C22" s="247" t="s">
        <v>35</v>
      </c>
      <c r="D22" s="162"/>
      <c r="E22" s="342">
        <v>30</v>
      </c>
      <c r="F22" s="342"/>
      <c r="G22" s="342"/>
    </row>
    <row r="23" spans="2:7" ht="15.75" customHeight="1">
      <c r="B23" s="51"/>
      <c r="C23" s="54"/>
      <c r="D23" s="89"/>
      <c r="E23" s="54"/>
      <c r="F23" s="54"/>
      <c r="G23" s="53"/>
    </row>
    <row r="24" spans="2:7" ht="15.75" customHeight="1" outlineLevel="1">
      <c r="B24" s="201" t="s">
        <v>39</v>
      </c>
      <c r="C24" s="202" t="s">
        <v>44</v>
      </c>
      <c r="D24" s="203" t="s">
        <v>1</v>
      </c>
      <c r="E24" s="202" t="s">
        <v>1</v>
      </c>
      <c r="F24" s="202" t="s">
        <v>40</v>
      </c>
      <c r="G24" s="204" t="s">
        <v>41</v>
      </c>
    </row>
    <row r="25" spans="2:7" ht="15.75" customHeight="1" outlineLevel="1">
      <c r="B25" s="255">
        <v>1410</v>
      </c>
      <c r="C25" s="246" t="s">
        <v>193</v>
      </c>
      <c r="D25" s="176">
        <v>1223</v>
      </c>
      <c r="E25" s="177">
        <f>D25*'Прайс-лист'!I3*(1-'Прайс-лист'!$E$3)</f>
        <v>978.40000000000009</v>
      </c>
      <c r="F25" s="255"/>
      <c r="G25" s="178">
        <f>E25</f>
        <v>978.40000000000009</v>
      </c>
    </row>
    <row r="26" spans="2:7" ht="15.75" customHeight="1" outlineLevel="2">
      <c r="B26" s="188"/>
      <c r="C26" s="12" t="s">
        <v>337</v>
      </c>
      <c r="D26" s="12"/>
      <c r="E26" s="12"/>
      <c r="F26" s="12"/>
      <c r="G26" s="12"/>
    </row>
    <row r="27" spans="2:7" ht="205.5" customHeight="1" outlineLevel="2">
      <c r="B27" s="180"/>
      <c r="C27" s="346" t="s">
        <v>545</v>
      </c>
      <c r="D27" s="346"/>
      <c r="E27" s="346"/>
      <c r="F27" s="346"/>
      <c r="G27" s="34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50">
        <v>2002</v>
      </c>
      <c r="C29" s="251" t="s">
        <v>114</v>
      </c>
      <c r="D29" s="224">
        <v>23</v>
      </c>
      <c r="E29" s="177">
        <f>D29*'Прайс-лист'!I3*(1-'Прайс-лист'!$E$3)</f>
        <v>18.400000000000002</v>
      </c>
      <c r="F29" s="179">
        <v>0</v>
      </c>
      <c r="G29" s="178">
        <f>E29*F29</f>
        <v>0</v>
      </c>
    </row>
    <row r="30" spans="2:7" ht="15.75" customHeight="1" outlineLevel="1">
      <c r="C30" s="193" t="s">
        <v>4</v>
      </c>
      <c r="D30" s="193"/>
      <c r="E30" s="193"/>
      <c r="F30" s="193"/>
      <c r="G30" s="193"/>
    </row>
    <row r="31" spans="2:7" ht="15.75" customHeight="1" outlineLevel="1">
      <c r="B31" s="250">
        <v>4144</v>
      </c>
      <c r="C31" s="251" t="s">
        <v>409</v>
      </c>
      <c r="D31" s="224">
        <v>23</v>
      </c>
      <c r="E31" s="177">
        <f>D31*'Прайс-лист'!I3*(1-'Прайс-лист'!$E$3)</f>
        <v>18.400000000000002</v>
      </c>
      <c r="F31" s="179">
        <v>0</v>
      </c>
      <c r="G31" s="178">
        <f>E31*F31</f>
        <v>0</v>
      </c>
    </row>
    <row r="32" spans="2:7" ht="15.75" customHeight="1" outlineLevel="1">
      <c r="B32" s="250">
        <v>4281</v>
      </c>
      <c r="C32" s="251" t="s">
        <v>115</v>
      </c>
      <c r="D32" s="224">
        <v>71</v>
      </c>
      <c r="E32" s="177">
        <f>D32*'Прайс-лист'!I3*(1-'Прайс-лист'!$E$3)</f>
        <v>56.800000000000004</v>
      </c>
      <c r="F32" s="179">
        <v>0</v>
      </c>
      <c r="G32" s="178">
        <f>E32*F32</f>
        <v>0</v>
      </c>
    </row>
    <row r="33" spans="2:7" s="378" customFormat="1" ht="18" outlineLevel="1">
      <c r="B33" s="397"/>
      <c r="C33" s="399"/>
      <c r="D33" s="400"/>
      <c r="E33" s="380" t="s">
        <v>9</v>
      </c>
      <c r="F33" s="350">
        <f>SUM(G25:G32)</f>
        <v>978.40000000000009</v>
      </c>
      <c r="G33" s="350"/>
    </row>
  </sheetData>
  <mergeCells count="25">
    <mergeCell ref="F33:G33"/>
    <mergeCell ref="E20:G20"/>
    <mergeCell ref="E21:G21"/>
    <mergeCell ref="E22:G22"/>
    <mergeCell ref="C27:G27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E17:G17"/>
    <mergeCell ref="E18:G18"/>
    <mergeCell ref="E19:G19"/>
    <mergeCell ref="I2:J2"/>
    <mergeCell ref="B2:G2"/>
    <mergeCell ref="B3:G3"/>
    <mergeCell ref="C13:D13"/>
    <mergeCell ref="E13:G1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K32"/>
  <sheetViews>
    <sheetView showGridLines="0" zoomScaleNormal="100" workbookViewId="0">
      <pane ySplit="2" topLeftCell="A10" activePane="bottomLeft" state="frozen"/>
      <selection pane="bottomLeft" activeCell="I31" sqref="I31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0.7109375" style="154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202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2"/>
      <c r="E4" s="342">
        <v>380</v>
      </c>
      <c r="F4" s="342"/>
      <c r="G4" s="342"/>
    </row>
    <row r="5" spans="2:10" ht="15.75" customHeight="1" outlineLevel="1">
      <c r="B5" s="161"/>
      <c r="C5" s="246" t="s">
        <v>17</v>
      </c>
      <c r="D5" s="162"/>
      <c r="E5" s="342">
        <v>300</v>
      </c>
      <c r="F5" s="342"/>
      <c r="G5" s="342"/>
    </row>
    <row r="6" spans="2:10" ht="15.75" customHeight="1" outlineLevel="1">
      <c r="B6" s="161"/>
      <c r="C6" s="246" t="s">
        <v>18</v>
      </c>
      <c r="D6" s="162"/>
      <c r="E6" s="342">
        <v>100</v>
      </c>
      <c r="F6" s="342"/>
      <c r="G6" s="342"/>
    </row>
    <row r="7" spans="2:10" ht="15.75" customHeight="1" outlineLevel="1">
      <c r="B7" s="161"/>
      <c r="C7" s="246" t="s">
        <v>19</v>
      </c>
      <c r="D7" s="162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2"/>
      <c r="E8" s="342">
        <v>30</v>
      </c>
      <c r="F8" s="342"/>
      <c r="G8" s="342"/>
    </row>
    <row r="9" spans="2:10" ht="15.75" customHeight="1" outlineLevel="1">
      <c r="B9" s="161"/>
      <c r="C9" s="246" t="s">
        <v>36</v>
      </c>
      <c r="D9" s="162"/>
      <c r="E9" s="342">
        <v>19</v>
      </c>
      <c r="F9" s="342"/>
      <c r="G9" s="342"/>
    </row>
    <row r="10" spans="2:10" ht="15.75" customHeight="1" outlineLevel="1">
      <c r="B10" s="161"/>
      <c r="C10" s="246" t="s">
        <v>21</v>
      </c>
      <c r="D10" s="162"/>
      <c r="E10" s="342">
        <v>220</v>
      </c>
      <c r="F10" s="342"/>
      <c r="G10" s="342"/>
    </row>
    <row r="11" spans="2:10" ht="15.75" customHeight="1" outlineLevel="1">
      <c r="B11" s="161"/>
      <c r="C11" s="246" t="s">
        <v>22</v>
      </c>
      <c r="D11" s="162"/>
      <c r="E11" s="342">
        <v>2</v>
      </c>
      <c r="F11" s="342"/>
      <c r="G11" s="342"/>
    </row>
    <row r="12" spans="2:10" ht="15.75" customHeight="1" outlineLevel="1">
      <c r="B12" s="161"/>
      <c r="C12" s="246" t="s">
        <v>23</v>
      </c>
      <c r="D12" s="162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2"/>
      <c r="E14" s="342">
        <v>3</v>
      </c>
      <c r="F14" s="342"/>
      <c r="G14" s="342"/>
    </row>
    <row r="15" spans="2:10" ht="15.75" customHeight="1" outlineLevel="1">
      <c r="B15" s="161"/>
      <c r="C15" s="246" t="s">
        <v>25</v>
      </c>
      <c r="D15" s="162"/>
      <c r="E15" s="342">
        <v>4</v>
      </c>
      <c r="F15" s="342"/>
      <c r="G15" s="342"/>
    </row>
    <row r="16" spans="2:10" ht="15.75" customHeight="1" outlineLevel="1">
      <c r="B16" s="161"/>
      <c r="C16" s="246" t="s">
        <v>26</v>
      </c>
      <c r="D16" s="162"/>
      <c r="E16" s="342">
        <v>25</v>
      </c>
      <c r="F16" s="342"/>
      <c r="G16" s="342"/>
    </row>
    <row r="17" spans="2:11" ht="15.75" customHeight="1" outlineLevel="1">
      <c r="B17" s="161"/>
      <c r="C17" s="246" t="s">
        <v>27</v>
      </c>
      <c r="D17" s="162"/>
      <c r="E17" s="342">
        <v>381</v>
      </c>
      <c r="F17" s="342"/>
      <c r="G17" s="342"/>
    </row>
    <row r="18" spans="2:11" ht="15.75" customHeight="1" outlineLevel="1">
      <c r="B18" s="161"/>
      <c r="C18" s="246" t="s">
        <v>28</v>
      </c>
      <c r="D18" s="162"/>
      <c r="E18" s="342" t="s">
        <v>188</v>
      </c>
      <c r="F18" s="342"/>
      <c r="G18" s="342"/>
    </row>
    <row r="19" spans="2:11" ht="15.75" customHeight="1" outlineLevel="1">
      <c r="B19" s="161"/>
      <c r="C19" s="246" t="s">
        <v>30</v>
      </c>
      <c r="D19" s="162"/>
      <c r="E19" s="342" t="s">
        <v>189</v>
      </c>
      <c r="F19" s="342"/>
      <c r="G19" s="342"/>
    </row>
    <row r="20" spans="2:11" ht="15.75" customHeight="1" outlineLevel="1">
      <c r="B20" s="161"/>
      <c r="C20" s="246" t="s">
        <v>37</v>
      </c>
      <c r="D20" s="162"/>
      <c r="E20" s="342" t="s">
        <v>32</v>
      </c>
      <c r="F20" s="342"/>
      <c r="G20" s="342"/>
    </row>
    <row r="21" spans="2:11" ht="15.75" customHeight="1" outlineLevel="1">
      <c r="B21" s="161"/>
      <c r="C21" s="247" t="s">
        <v>33</v>
      </c>
      <c r="D21" s="162"/>
      <c r="E21" s="342" t="s">
        <v>190</v>
      </c>
      <c r="F21" s="342"/>
      <c r="G21" s="342"/>
    </row>
    <row r="22" spans="2:11" ht="15.75" customHeight="1" outlineLevel="1">
      <c r="B22" s="161"/>
      <c r="C22" s="247" t="s">
        <v>35</v>
      </c>
      <c r="D22" s="162"/>
      <c r="E22" s="342">
        <v>27</v>
      </c>
      <c r="F22" s="342"/>
      <c r="G22" s="342"/>
    </row>
    <row r="23" spans="2:11" ht="15.75" customHeight="1">
      <c r="B23" s="51"/>
      <c r="C23" s="54"/>
      <c r="D23" s="89"/>
      <c r="E23" s="54"/>
      <c r="F23" s="54"/>
      <c r="G23" s="53"/>
    </row>
    <row r="24" spans="2:11" ht="15.75" customHeight="1" outlineLevel="1">
      <c r="B24" s="201" t="s">
        <v>39</v>
      </c>
      <c r="C24" s="202" t="s">
        <v>44</v>
      </c>
      <c r="D24" s="203" t="s">
        <v>1</v>
      </c>
      <c r="E24" s="202" t="s">
        <v>1</v>
      </c>
      <c r="F24" s="202" t="s">
        <v>40</v>
      </c>
      <c r="G24" s="204" t="s">
        <v>41</v>
      </c>
    </row>
    <row r="25" spans="2:11" ht="15.75" customHeight="1" outlineLevel="1">
      <c r="B25" s="255">
        <v>1430</v>
      </c>
      <c r="C25" s="246" t="s">
        <v>193</v>
      </c>
      <c r="D25" s="176">
        <v>1259</v>
      </c>
      <c r="E25" s="177">
        <f>D25*'Прайс-лист'!I3*(1-'Прайс-лист'!$E$3)</f>
        <v>1007.2</v>
      </c>
      <c r="F25" s="255"/>
      <c r="G25" s="178">
        <f>E25</f>
        <v>1007.2</v>
      </c>
    </row>
    <row r="26" spans="2:11" ht="15.75" customHeight="1" outlineLevel="2">
      <c r="B26" s="188"/>
      <c r="C26" s="12" t="s">
        <v>337</v>
      </c>
      <c r="D26" s="12"/>
      <c r="E26" s="12"/>
      <c r="F26" s="12"/>
      <c r="G26" s="12"/>
    </row>
    <row r="27" spans="2:11" ht="221.25" customHeight="1" outlineLevel="2">
      <c r="B27" s="180"/>
      <c r="C27" s="346" t="s">
        <v>546</v>
      </c>
      <c r="D27" s="346"/>
      <c r="E27" s="346"/>
      <c r="F27" s="346"/>
      <c r="G27" s="346"/>
    </row>
    <row r="28" spans="2:11" ht="15.75" customHeight="1" outlineLevel="1">
      <c r="C28" s="12" t="s">
        <v>365</v>
      </c>
      <c r="D28" s="12"/>
      <c r="E28" s="12"/>
      <c r="F28" s="12"/>
      <c r="G28" s="12"/>
    </row>
    <row r="29" spans="2:11" ht="15.75" customHeight="1" outlineLevel="1">
      <c r="B29" s="250">
        <v>2002</v>
      </c>
      <c r="C29" s="251" t="s">
        <v>114</v>
      </c>
      <c r="D29" s="211">
        <v>23</v>
      </c>
      <c r="E29" s="177">
        <f>D29*'Прайс-лист'!I3*(1-'Прайс-лист'!$E$3)</f>
        <v>18.400000000000002</v>
      </c>
      <c r="F29" s="179">
        <v>0</v>
      </c>
      <c r="G29" s="178">
        <f>E29*F29</f>
        <v>0</v>
      </c>
    </row>
    <row r="30" spans="2:11" ht="15.75" customHeight="1" outlineLevel="1">
      <c r="C30" s="193" t="s">
        <v>4</v>
      </c>
      <c r="D30" s="193"/>
      <c r="E30" s="193"/>
      <c r="F30" s="193"/>
      <c r="G30" s="193"/>
      <c r="K30" s="83"/>
    </row>
    <row r="31" spans="2:11" ht="15.75" customHeight="1" outlineLevel="1">
      <c r="B31" s="250">
        <v>4144</v>
      </c>
      <c r="C31" s="251" t="s">
        <v>409</v>
      </c>
      <c r="D31" s="211">
        <v>23</v>
      </c>
      <c r="E31" s="177">
        <f>D31*'Прайс-лист'!I3*(1-'Прайс-лист'!$E$3)</f>
        <v>18.400000000000002</v>
      </c>
      <c r="F31" s="179">
        <v>0</v>
      </c>
      <c r="G31" s="178">
        <f>E31*F31</f>
        <v>0</v>
      </c>
    </row>
    <row r="32" spans="2:11" ht="18" outlineLevel="1">
      <c r="B32" s="3"/>
      <c r="C32" s="256"/>
      <c r="D32" s="87"/>
      <c r="E32" s="380" t="s">
        <v>9</v>
      </c>
      <c r="F32" s="350">
        <f>SUM(G25:G31)</f>
        <v>1007.2</v>
      </c>
      <c r="G32" s="350"/>
    </row>
  </sheetData>
  <mergeCells count="25">
    <mergeCell ref="C13:D13"/>
    <mergeCell ref="E13:G13"/>
    <mergeCell ref="F32:G32"/>
    <mergeCell ref="E17:G17"/>
    <mergeCell ref="C27:G27"/>
    <mergeCell ref="E18:G18"/>
    <mergeCell ref="E19:G19"/>
    <mergeCell ref="E20:G20"/>
    <mergeCell ref="E21:G21"/>
    <mergeCell ref="E22:G22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0" activePane="bottomLeft" state="frozen"/>
      <selection pane="bottomLeft" activeCell="I32" sqref="I32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0.7109375" style="154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113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52" t="s">
        <v>15</v>
      </c>
      <c r="C3" s="352"/>
      <c r="D3" s="352"/>
      <c r="E3" s="352"/>
      <c r="F3" s="352"/>
      <c r="G3" s="352"/>
    </row>
    <row r="4" spans="2:10" ht="15.75" customHeight="1" outlineLevel="1">
      <c r="B4" s="161"/>
      <c r="C4" s="246" t="s">
        <v>16</v>
      </c>
      <c r="D4" s="162"/>
      <c r="E4" s="342">
        <v>380</v>
      </c>
      <c r="F4" s="342"/>
      <c r="G4" s="342"/>
    </row>
    <row r="5" spans="2:10" ht="15.75" customHeight="1" outlineLevel="1">
      <c r="B5" s="161"/>
      <c r="C5" s="246" t="s">
        <v>17</v>
      </c>
      <c r="D5" s="162"/>
      <c r="E5" s="342">
        <v>300</v>
      </c>
      <c r="F5" s="342"/>
      <c r="G5" s="342"/>
    </row>
    <row r="6" spans="2:10" ht="15.75" customHeight="1" outlineLevel="1">
      <c r="B6" s="161"/>
      <c r="C6" s="246" t="s">
        <v>18</v>
      </c>
      <c r="D6" s="162"/>
      <c r="E6" s="342">
        <v>100</v>
      </c>
      <c r="F6" s="342"/>
      <c r="G6" s="342"/>
    </row>
    <row r="7" spans="2:10" ht="15.75" customHeight="1" outlineLevel="1">
      <c r="B7" s="161"/>
      <c r="C7" s="246" t="s">
        <v>19</v>
      </c>
      <c r="D7" s="162"/>
      <c r="E7" s="342">
        <v>40</v>
      </c>
      <c r="F7" s="342"/>
      <c r="G7" s="342"/>
    </row>
    <row r="8" spans="2:10" ht="15.75" customHeight="1" outlineLevel="1">
      <c r="B8" s="161"/>
      <c r="C8" s="246" t="s">
        <v>20</v>
      </c>
      <c r="D8" s="162"/>
      <c r="E8" s="342">
        <v>30</v>
      </c>
      <c r="F8" s="342"/>
      <c r="G8" s="342"/>
    </row>
    <row r="9" spans="2:10" ht="15.75" customHeight="1" outlineLevel="1">
      <c r="B9" s="161"/>
      <c r="C9" s="246" t="s">
        <v>36</v>
      </c>
      <c r="D9" s="162"/>
      <c r="E9" s="342">
        <v>19</v>
      </c>
      <c r="F9" s="342"/>
      <c r="G9" s="342"/>
    </row>
    <row r="10" spans="2:10" ht="15.75" customHeight="1" outlineLevel="1">
      <c r="B10" s="161"/>
      <c r="C10" s="246" t="s">
        <v>21</v>
      </c>
      <c r="D10" s="162"/>
      <c r="E10" s="342">
        <v>220</v>
      </c>
      <c r="F10" s="342"/>
      <c r="G10" s="342"/>
    </row>
    <row r="11" spans="2:10" ht="15.75" customHeight="1" outlineLevel="1">
      <c r="B11" s="161"/>
      <c r="C11" s="246" t="s">
        <v>22</v>
      </c>
      <c r="D11" s="162"/>
      <c r="E11" s="342">
        <v>2</v>
      </c>
      <c r="F11" s="342"/>
      <c r="G11" s="342"/>
    </row>
    <row r="12" spans="2:10" ht="15.75" customHeight="1" outlineLevel="1">
      <c r="B12" s="161"/>
      <c r="C12" s="246" t="s">
        <v>23</v>
      </c>
      <c r="D12" s="162"/>
      <c r="E12" s="342" t="s">
        <v>187</v>
      </c>
      <c r="F12" s="342"/>
      <c r="G12" s="342"/>
    </row>
    <row r="13" spans="2:10" ht="15.75" customHeight="1" outlineLevel="1">
      <c r="B13" s="161"/>
      <c r="C13" s="351" t="s">
        <v>172</v>
      </c>
      <c r="D13" s="351"/>
      <c r="E13" s="342">
        <v>2</v>
      </c>
      <c r="F13" s="342"/>
      <c r="G13" s="342"/>
    </row>
    <row r="14" spans="2:10" ht="15.75" customHeight="1" outlineLevel="1">
      <c r="B14" s="161"/>
      <c r="C14" s="246" t="s">
        <v>24</v>
      </c>
      <c r="D14" s="162"/>
      <c r="E14" s="342">
        <v>3</v>
      </c>
      <c r="F14" s="342"/>
      <c r="G14" s="342"/>
    </row>
    <row r="15" spans="2:10" ht="15.75" customHeight="1" outlineLevel="1">
      <c r="B15" s="161"/>
      <c r="C15" s="246" t="s">
        <v>25</v>
      </c>
      <c r="D15" s="162"/>
      <c r="E15" s="342">
        <v>4</v>
      </c>
      <c r="F15" s="342"/>
      <c r="G15" s="342"/>
    </row>
    <row r="16" spans="2:10" ht="15.75" customHeight="1" outlineLevel="1">
      <c r="B16" s="161"/>
      <c r="C16" s="246" t="s">
        <v>26</v>
      </c>
      <c r="D16" s="162"/>
      <c r="E16" s="342">
        <v>25</v>
      </c>
      <c r="F16" s="342"/>
      <c r="G16" s="342"/>
    </row>
    <row r="17" spans="2:7" ht="15.75" customHeight="1" outlineLevel="1">
      <c r="B17" s="161"/>
      <c r="C17" s="246" t="s">
        <v>27</v>
      </c>
      <c r="D17" s="162"/>
      <c r="E17" s="342">
        <v>381</v>
      </c>
      <c r="F17" s="342"/>
      <c r="G17" s="342"/>
    </row>
    <row r="18" spans="2:7" ht="15.75" customHeight="1" outlineLevel="1">
      <c r="B18" s="161"/>
      <c r="C18" s="246" t="s">
        <v>28</v>
      </c>
      <c r="D18" s="162"/>
      <c r="E18" s="342" t="s">
        <v>188</v>
      </c>
      <c r="F18" s="342"/>
      <c r="G18" s="342"/>
    </row>
    <row r="19" spans="2:7" ht="15.75" customHeight="1" outlineLevel="1">
      <c r="B19" s="161"/>
      <c r="C19" s="246" t="s">
        <v>30</v>
      </c>
      <c r="D19" s="162"/>
      <c r="E19" s="342" t="s">
        <v>189</v>
      </c>
      <c r="F19" s="342"/>
      <c r="G19" s="342"/>
    </row>
    <row r="20" spans="2:7" ht="15.75" customHeight="1" outlineLevel="1">
      <c r="B20" s="161"/>
      <c r="C20" s="246" t="s">
        <v>37</v>
      </c>
      <c r="D20" s="162"/>
      <c r="E20" s="342" t="s">
        <v>32</v>
      </c>
      <c r="F20" s="342"/>
      <c r="G20" s="342"/>
    </row>
    <row r="21" spans="2:7" ht="15.75" customHeight="1" outlineLevel="1">
      <c r="B21" s="161"/>
      <c r="C21" s="247" t="s">
        <v>33</v>
      </c>
      <c r="D21" s="162"/>
      <c r="E21" s="342" t="s">
        <v>190</v>
      </c>
      <c r="F21" s="342"/>
      <c r="G21" s="342"/>
    </row>
    <row r="22" spans="2:7" ht="15.75" customHeight="1" outlineLevel="1">
      <c r="B22" s="161"/>
      <c r="C22" s="247" t="s">
        <v>35</v>
      </c>
      <c r="D22" s="162"/>
      <c r="E22" s="342">
        <v>27</v>
      </c>
      <c r="F22" s="342"/>
      <c r="G22" s="342"/>
    </row>
    <row r="23" spans="2:7" ht="15.75" customHeight="1">
      <c r="B23" s="51"/>
      <c r="C23" s="54"/>
      <c r="D23" s="89"/>
      <c r="E23" s="54"/>
      <c r="F23" s="54"/>
      <c r="G23" s="53"/>
    </row>
    <row r="24" spans="2:7" ht="15.75" customHeight="1" outlineLevel="1">
      <c r="B24" s="201" t="s">
        <v>39</v>
      </c>
      <c r="C24" s="202" t="s">
        <v>44</v>
      </c>
      <c r="D24" s="203" t="s">
        <v>1</v>
      </c>
      <c r="E24" s="202" t="s">
        <v>1</v>
      </c>
      <c r="F24" s="202" t="s">
        <v>40</v>
      </c>
      <c r="G24" s="204" t="s">
        <v>41</v>
      </c>
    </row>
    <row r="25" spans="2:7" ht="15.75" customHeight="1" outlineLevel="1">
      <c r="B25" s="255">
        <v>1400</v>
      </c>
      <c r="C25" s="246" t="s">
        <v>193</v>
      </c>
      <c r="D25" s="176">
        <v>1097</v>
      </c>
      <c r="E25" s="177">
        <f>D25*'Прайс-лист'!I3*(1-'Прайс-лист'!$E$3)</f>
        <v>877.6</v>
      </c>
      <c r="F25" s="255"/>
      <c r="G25" s="178">
        <f>E25</f>
        <v>877.6</v>
      </c>
    </row>
    <row r="26" spans="2:7" ht="15.75" customHeight="1" outlineLevel="2">
      <c r="B26" s="188"/>
      <c r="C26" s="12" t="s">
        <v>337</v>
      </c>
      <c r="D26" s="12"/>
      <c r="E26" s="12"/>
      <c r="F26" s="12"/>
      <c r="G26" s="12"/>
    </row>
    <row r="27" spans="2:7" ht="205.5" customHeight="1" outlineLevel="2">
      <c r="B27" s="180"/>
      <c r="C27" s="346" t="s">
        <v>547</v>
      </c>
      <c r="D27" s="346"/>
      <c r="E27" s="346"/>
      <c r="F27" s="346"/>
      <c r="G27" s="34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50">
        <v>2002</v>
      </c>
      <c r="C29" s="185" t="s">
        <v>114</v>
      </c>
      <c r="D29" s="211">
        <v>23</v>
      </c>
      <c r="E29" s="177">
        <f>D29*'Прайс-лист'!I3*(1-'Прайс-лист'!$E$3)</f>
        <v>18.400000000000002</v>
      </c>
      <c r="F29" s="179">
        <v>0</v>
      </c>
      <c r="G29" s="178">
        <f>E29*F29</f>
        <v>0</v>
      </c>
    </row>
    <row r="30" spans="2:7" ht="15.75" customHeight="1" outlineLevel="1">
      <c r="C30" s="193" t="s">
        <v>4</v>
      </c>
      <c r="D30" s="193"/>
      <c r="E30" s="193"/>
      <c r="F30" s="193"/>
      <c r="G30" s="193"/>
    </row>
    <row r="31" spans="2:7" ht="15.75" customHeight="1" outlineLevel="1">
      <c r="B31" s="250">
        <v>4144</v>
      </c>
      <c r="C31" s="185" t="s">
        <v>409</v>
      </c>
      <c r="D31" s="211">
        <v>23</v>
      </c>
      <c r="E31" s="177">
        <f>D31*'Прайс-лист'!I3*(1-'Прайс-лист'!$E$3)</f>
        <v>18.400000000000002</v>
      </c>
      <c r="F31" s="179">
        <v>0</v>
      </c>
      <c r="G31" s="178">
        <f>E31*F31</f>
        <v>0</v>
      </c>
    </row>
    <row r="32" spans="2:7" ht="15.75" customHeight="1" outlineLevel="1">
      <c r="B32" s="250">
        <v>4281</v>
      </c>
      <c r="C32" s="185" t="s">
        <v>115</v>
      </c>
      <c r="D32" s="211">
        <v>71</v>
      </c>
      <c r="E32" s="177">
        <f>D32*'Прайс-лист'!I3*(1-'Прайс-лист'!$E$3)</f>
        <v>56.800000000000004</v>
      </c>
      <c r="F32" s="179">
        <v>0</v>
      </c>
      <c r="G32" s="178">
        <f>E32*F32</f>
        <v>0</v>
      </c>
    </row>
    <row r="33" spans="2:7" ht="15.75" customHeight="1" outlineLevel="1">
      <c r="B33" s="3"/>
      <c r="C33" s="256"/>
      <c r="D33" s="87"/>
      <c r="E33" s="380" t="s">
        <v>9</v>
      </c>
      <c r="F33" s="381"/>
      <c r="G33" s="379">
        <f>SUM(G25:G32)</f>
        <v>877.6</v>
      </c>
    </row>
  </sheetData>
  <mergeCells count="24">
    <mergeCell ref="C13:D13"/>
    <mergeCell ref="E13:G13"/>
    <mergeCell ref="C27:G27"/>
    <mergeCell ref="E22:G22"/>
    <mergeCell ref="E17:G17"/>
    <mergeCell ref="E18:G18"/>
    <mergeCell ref="E19:G19"/>
    <mergeCell ref="E20:G20"/>
    <mergeCell ref="E21:G21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zoomScaleNormal="100" workbookViewId="0">
      <pane ySplit="2" topLeftCell="A3" activePane="bottomLeft" state="frozen"/>
      <selection pane="bottomLeft" activeCell="E27" sqref="E27"/>
    </sheetView>
  </sheetViews>
  <sheetFormatPr defaultRowHeight="15.75" customHeight="1" outlineLevelRow="2"/>
  <cols>
    <col min="1" max="1" width="3.7109375" style="152" customWidth="1"/>
    <col min="2" max="2" width="12.7109375" style="152" customWidth="1"/>
    <col min="3" max="3" width="105.7109375" style="152" customWidth="1"/>
    <col min="4" max="4" width="11.140625" style="153" hidden="1" customWidth="1"/>
    <col min="5" max="5" width="15.7109375" style="153" customWidth="1"/>
    <col min="6" max="6" width="10.7109375" style="152" customWidth="1"/>
    <col min="7" max="7" width="15.7109375" style="153" customWidth="1"/>
    <col min="8" max="16384" width="9.140625" style="152"/>
  </cols>
  <sheetData>
    <row r="2" spans="2:10" ht="15.75" customHeight="1">
      <c r="B2" s="344" t="s">
        <v>269</v>
      </c>
      <c r="C2" s="344"/>
      <c r="D2" s="344"/>
      <c r="E2" s="344"/>
      <c r="F2" s="344"/>
      <c r="G2" s="344"/>
      <c r="I2" s="343" t="s">
        <v>411</v>
      </c>
      <c r="J2" s="343"/>
    </row>
    <row r="3" spans="2:10" ht="15.75" customHeight="1" outlineLevel="1">
      <c r="B3" s="345" t="s">
        <v>15</v>
      </c>
      <c r="C3" s="345"/>
      <c r="D3" s="345"/>
      <c r="E3" s="345"/>
      <c r="F3" s="345"/>
      <c r="G3" s="345"/>
    </row>
    <row r="4" spans="2:10" ht="15.75" customHeight="1" outlineLevel="1">
      <c r="B4" s="257"/>
      <c r="C4" s="139" t="s">
        <v>263</v>
      </c>
      <c r="D4" s="42"/>
      <c r="E4" s="373">
        <v>370</v>
      </c>
      <c r="F4" s="373"/>
      <c r="G4" s="373"/>
    </row>
    <row r="5" spans="2:10" ht="15.75" customHeight="1" outlineLevel="1">
      <c r="B5" s="257"/>
      <c r="C5" s="139" t="s">
        <v>264</v>
      </c>
      <c r="D5" s="42"/>
      <c r="E5" s="373">
        <v>150</v>
      </c>
      <c r="F5" s="373"/>
      <c r="G5" s="373"/>
    </row>
    <row r="6" spans="2:10" ht="15.75" customHeight="1" outlineLevel="1">
      <c r="B6" s="257"/>
      <c r="C6" s="139" t="s">
        <v>265</v>
      </c>
      <c r="D6" s="42"/>
      <c r="E6" s="373">
        <v>44</v>
      </c>
      <c r="F6" s="373"/>
      <c r="G6" s="373"/>
    </row>
    <row r="7" spans="2:10" ht="15.75" customHeight="1" outlineLevel="1">
      <c r="B7" s="257"/>
      <c r="C7" s="139" t="s">
        <v>21</v>
      </c>
      <c r="D7" s="42"/>
      <c r="E7" s="373">
        <v>320</v>
      </c>
      <c r="F7" s="373"/>
      <c r="G7" s="373"/>
    </row>
    <row r="8" spans="2:10" ht="15.75" customHeight="1" outlineLevel="1">
      <c r="B8" s="257"/>
      <c r="C8" s="139" t="s">
        <v>22</v>
      </c>
      <c r="D8" s="42"/>
      <c r="E8" s="373">
        <v>4</v>
      </c>
      <c r="F8" s="373"/>
      <c r="G8" s="373"/>
    </row>
    <row r="9" spans="2:10" ht="15.75" customHeight="1" outlineLevel="1">
      <c r="B9" s="257"/>
      <c r="C9" s="139" t="s">
        <v>27</v>
      </c>
      <c r="D9" s="42"/>
      <c r="E9" s="373">
        <v>381</v>
      </c>
      <c r="F9" s="373"/>
      <c r="G9" s="373"/>
    </row>
    <row r="10" spans="2:10" ht="15.75" customHeight="1" outlineLevel="1">
      <c r="B10" s="257"/>
      <c r="C10" s="139" t="s">
        <v>266</v>
      </c>
      <c r="D10" s="42"/>
      <c r="E10" s="373">
        <v>5</v>
      </c>
      <c r="F10" s="373"/>
      <c r="G10" s="373"/>
    </row>
    <row r="11" spans="2:10" ht="15.75" customHeight="1" outlineLevel="1">
      <c r="B11" s="257"/>
      <c r="C11" s="139" t="s">
        <v>36</v>
      </c>
      <c r="D11" s="42"/>
      <c r="E11" s="373">
        <v>65</v>
      </c>
      <c r="F11" s="373"/>
      <c r="G11" s="373"/>
    </row>
    <row r="12" spans="2:10" ht="15.75" customHeight="1" outlineLevel="1">
      <c r="B12" s="257"/>
      <c r="C12" s="139" t="s">
        <v>37</v>
      </c>
      <c r="D12" s="42"/>
      <c r="E12" s="373" t="s">
        <v>32</v>
      </c>
      <c r="F12" s="373"/>
      <c r="G12" s="373"/>
    </row>
    <row r="13" spans="2:10" ht="15.75" customHeight="1">
      <c r="B13" s="39"/>
      <c r="C13" s="40"/>
      <c r="D13" s="41"/>
      <c r="E13" s="40"/>
      <c r="F13" s="40"/>
      <c r="G13" s="41"/>
    </row>
    <row r="14" spans="2:10" ht="15.75" customHeight="1" outlineLevel="1">
      <c r="B14" s="37" t="s">
        <v>39</v>
      </c>
      <c r="C14" s="95" t="s">
        <v>44</v>
      </c>
      <c r="D14" s="38" t="s">
        <v>1</v>
      </c>
      <c r="E14" s="95" t="s">
        <v>1</v>
      </c>
      <c r="F14" s="95" t="s">
        <v>40</v>
      </c>
      <c r="G14" s="38" t="s">
        <v>41</v>
      </c>
    </row>
    <row r="15" spans="2:10" ht="15.75" customHeight="1" outlineLevel="1">
      <c r="B15" s="132">
        <v>1521</v>
      </c>
      <c r="C15" s="130" t="s">
        <v>272</v>
      </c>
      <c r="D15" s="84">
        <v>2200</v>
      </c>
      <c r="E15" s="85">
        <f>D15*'Прайс-лист'!I3*(1-'Прайс-лист'!$E$3)</f>
        <v>1760</v>
      </c>
      <c r="F15" s="132"/>
      <c r="G15" s="86">
        <f>E15</f>
        <v>1760</v>
      </c>
    </row>
    <row r="16" spans="2:10" ht="15.75" customHeight="1" outlineLevel="2">
      <c r="B16" s="151"/>
      <c r="C16" s="158" t="s">
        <v>337</v>
      </c>
      <c r="D16" s="158"/>
      <c r="E16" s="158"/>
      <c r="F16" s="158"/>
      <c r="G16" s="158"/>
    </row>
    <row r="17" spans="2:7" ht="168.75" customHeight="1" outlineLevel="2">
      <c r="B17" s="132"/>
      <c r="C17" s="148" t="s">
        <v>271</v>
      </c>
      <c r="D17" s="148"/>
      <c r="E17" s="148"/>
      <c r="F17" s="148"/>
      <c r="G17" s="148"/>
    </row>
    <row r="18" spans="2:7" ht="15.75" customHeight="1" outlineLevel="1">
      <c r="C18" s="160" t="s">
        <v>4</v>
      </c>
      <c r="D18" s="160"/>
      <c r="E18" s="160"/>
      <c r="F18" s="160"/>
      <c r="G18" s="160"/>
    </row>
    <row r="19" spans="2:7" ht="15.75" customHeight="1" outlineLevel="1">
      <c r="B19" s="132"/>
      <c r="C19" s="131" t="s">
        <v>270</v>
      </c>
      <c r="D19" s="85">
        <v>425</v>
      </c>
      <c r="E19" s="85">
        <f>D19*'Прайс-лист'!I3*(1-'Прайс-лист'!$E$3)</f>
        <v>340</v>
      </c>
      <c r="F19" s="66">
        <v>0</v>
      </c>
      <c r="G19" s="86">
        <f>E19*F19</f>
        <v>0</v>
      </c>
    </row>
    <row r="20" spans="2:7" ht="15.75" customHeight="1" outlineLevel="1">
      <c r="B20" s="132"/>
      <c r="C20" s="131" t="s">
        <v>267</v>
      </c>
      <c r="D20" s="85">
        <v>235</v>
      </c>
      <c r="E20" s="85">
        <f>D20*'Прайс-лист'!I3*(1-'Прайс-лист'!$E$3)</f>
        <v>188</v>
      </c>
      <c r="F20" s="66">
        <v>0</v>
      </c>
      <c r="G20" s="86">
        <f>E20*F20</f>
        <v>0</v>
      </c>
    </row>
    <row r="21" spans="2:7" ht="15.75" customHeight="1" outlineLevel="1">
      <c r="B21" s="132">
        <v>2391</v>
      </c>
      <c r="C21" s="131" t="s">
        <v>268</v>
      </c>
      <c r="D21" s="85">
        <v>530</v>
      </c>
      <c r="E21" s="85">
        <f>D21*'Прайс-лист'!I3*(1-'Прайс-лист'!$E$3)</f>
        <v>424</v>
      </c>
      <c r="F21" s="66">
        <v>0</v>
      </c>
      <c r="G21" s="86">
        <f>E21*F21</f>
        <v>0</v>
      </c>
    </row>
    <row r="22" spans="2:7" ht="15.75" customHeight="1" outlineLevel="1">
      <c r="B22" s="3"/>
      <c r="C22" s="256"/>
      <c r="D22" s="1"/>
      <c r="E22" s="380" t="s">
        <v>9</v>
      </c>
      <c r="F22" s="350">
        <f>SUM(G15:G21)</f>
        <v>1760</v>
      </c>
      <c r="G22" s="350"/>
    </row>
  </sheetData>
  <mergeCells count="13">
    <mergeCell ref="F22:G22"/>
    <mergeCell ref="I2:J2"/>
    <mergeCell ref="B2:G2"/>
    <mergeCell ref="B3:G3"/>
    <mergeCell ref="E4:G4"/>
    <mergeCell ref="E5:G5"/>
    <mergeCell ref="E11:G11"/>
    <mergeCell ref="E12:G12"/>
    <mergeCell ref="E6:G6"/>
    <mergeCell ref="E7:G7"/>
    <mergeCell ref="E8:G8"/>
    <mergeCell ref="E9:G9"/>
    <mergeCell ref="E10:G1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7030A0"/>
  </sheetPr>
  <dimension ref="A2:L33"/>
  <sheetViews>
    <sheetView showGridLines="0" zoomScale="80" zoomScaleNormal="80" workbookViewId="0">
      <selection activeCell="D7" sqref="D7"/>
    </sheetView>
  </sheetViews>
  <sheetFormatPr defaultColWidth="19.140625" defaultRowHeight="15.75" customHeight="1"/>
  <cols>
    <col min="1" max="1" width="6.140625" style="102" customWidth="1"/>
    <col min="2" max="12" width="27.7109375" customWidth="1"/>
  </cols>
  <sheetData>
    <row r="2" spans="1:12" ht="31.5">
      <c r="B2" s="374" t="s">
        <v>493</v>
      </c>
      <c r="C2" s="374"/>
      <c r="D2" s="374"/>
      <c r="E2" s="374"/>
      <c r="F2" s="374"/>
      <c r="G2" s="374"/>
      <c r="H2" s="374"/>
      <c r="I2" s="374"/>
      <c r="J2" s="374"/>
      <c r="K2" s="374"/>
    </row>
    <row r="3" spans="1:12" ht="147.75" customHeight="1"/>
    <row r="4" spans="1:12" ht="32.25" customHeight="1">
      <c r="B4" s="126" t="s">
        <v>494</v>
      </c>
      <c r="C4" s="106" t="s">
        <v>495</v>
      </c>
      <c r="D4" s="106" t="s">
        <v>496</v>
      </c>
      <c r="E4" s="106" t="s">
        <v>497</v>
      </c>
      <c r="F4" s="106" t="s">
        <v>498</v>
      </c>
      <c r="G4" s="106" t="s">
        <v>499</v>
      </c>
      <c r="H4" s="106" t="s">
        <v>317</v>
      </c>
      <c r="I4" s="106" t="s">
        <v>318</v>
      </c>
      <c r="J4" s="140"/>
      <c r="K4" s="141"/>
    </row>
    <row r="5" spans="1:12" s="21" customFormat="1" ht="15.75" customHeight="1">
      <c r="A5" s="103"/>
      <c r="B5" s="21" t="s">
        <v>500</v>
      </c>
      <c r="C5" s="21" t="s">
        <v>501</v>
      </c>
      <c r="D5" s="21" t="s">
        <v>502</v>
      </c>
      <c r="E5" s="21" t="s">
        <v>500</v>
      </c>
      <c r="F5" s="21" t="s">
        <v>502</v>
      </c>
      <c r="G5" s="21" t="s">
        <v>503</v>
      </c>
      <c r="H5" s="21" t="s">
        <v>501</v>
      </c>
      <c r="I5" s="21" t="s">
        <v>501</v>
      </c>
    </row>
    <row r="6" spans="1:12" s="21" customFormat="1" ht="15.75" customHeight="1">
      <c r="A6" s="103"/>
    </row>
    <row r="7" spans="1:12" s="21" customFormat="1" ht="52.5" customHeight="1">
      <c r="A7" s="103"/>
      <c r="B7" s="320" t="s">
        <v>660</v>
      </c>
      <c r="C7" s="375"/>
    </row>
    <row r="8" spans="1:12" s="21" customFormat="1" ht="15.75" customHeight="1">
      <c r="A8" s="103"/>
    </row>
    <row r="9" spans="1:12" s="21" customFormat="1" ht="31.5">
      <c r="A9" s="102"/>
      <c r="B9" s="374" t="s">
        <v>504</v>
      </c>
      <c r="C9" s="374"/>
      <c r="D9" s="374"/>
      <c r="E9" s="374"/>
      <c r="F9" s="374"/>
      <c r="G9" s="374"/>
      <c r="H9" s="374"/>
      <c r="I9" s="374"/>
      <c r="J9" s="374"/>
      <c r="K9" s="374"/>
      <c r="L9"/>
    </row>
    <row r="10" spans="1:12" s="21" customFormat="1" ht="147.75" customHeight="1">
      <c r="A10" s="102"/>
      <c r="B10"/>
      <c r="C10"/>
      <c r="D10"/>
      <c r="E10"/>
      <c r="F10"/>
      <c r="G10"/>
      <c r="H10"/>
      <c r="I10"/>
      <c r="J10"/>
      <c r="K10"/>
    </row>
    <row r="11" spans="1:12" s="144" customFormat="1" ht="15">
      <c r="A11" s="127"/>
      <c r="B11" s="142" t="s">
        <v>505</v>
      </c>
      <c r="C11" s="142" t="s">
        <v>506</v>
      </c>
      <c r="D11" s="143" t="s">
        <v>524</v>
      </c>
      <c r="E11" s="143" t="s">
        <v>525</v>
      </c>
      <c r="F11" s="142" t="s">
        <v>507</v>
      </c>
      <c r="G11" s="143" t="s">
        <v>508</v>
      </c>
      <c r="H11" s="106" t="s">
        <v>509</v>
      </c>
      <c r="I11" s="143" t="s">
        <v>515</v>
      </c>
      <c r="J11" s="125"/>
      <c r="K11" s="145"/>
    </row>
    <row r="12" spans="1:12" s="144" customFormat="1" ht="15">
      <c r="A12" s="103"/>
      <c r="B12" s="146" t="s">
        <v>618</v>
      </c>
      <c r="C12" s="146" t="s">
        <v>510</v>
      </c>
      <c r="D12" s="146" t="s">
        <v>618</v>
      </c>
      <c r="E12" s="147">
        <v>828</v>
      </c>
      <c r="F12" s="147">
        <v>828</v>
      </c>
      <c r="G12" s="147" t="s">
        <v>510</v>
      </c>
      <c r="H12" s="125">
        <v>866</v>
      </c>
      <c r="J12" s="125"/>
      <c r="K12" s="145"/>
    </row>
    <row r="13" spans="1:12" s="144" customFormat="1" ht="15">
      <c r="A13" s="127"/>
      <c r="B13" s="146"/>
      <c r="C13" s="146"/>
      <c r="D13" s="147"/>
      <c r="E13" s="147"/>
      <c r="F13" s="146"/>
      <c r="G13" s="125"/>
      <c r="H13" s="125"/>
      <c r="J13" s="125"/>
      <c r="K13" s="145"/>
    </row>
    <row r="14" spans="1:12" s="21" customFormat="1" ht="146.25" customHeight="1">
      <c r="B14" s="376" t="s">
        <v>511</v>
      </c>
      <c r="C14" s="376"/>
      <c r="D14" s="377" t="s">
        <v>512</v>
      </c>
      <c r="E14" s="377"/>
      <c r="F14" s="376" t="s">
        <v>513</v>
      </c>
      <c r="G14" s="376"/>
      <c r="H14" s="376" t="s">
        <v>514</v>
      </c>
      <c r="I14" s="376"/>
    </row>
    <row r="15" spans="1:12" s="21" customFormat="1" ht="15">
      <c r="A15" s="103"/>
    </row>
    <row r="16" spans="1:12" s="21" customFormat="1" ht="31.5">
      <c r="B16" s="374" t="s">
        <v>313</v>
      </c>
      <c r="C16" s="374"/>
      <c r="D16" s="374"/>
      <c r="E16" s="374"/>
      <c r="F16" s="374"/>
      <c r="G16" s="374"/>
      <c r="H16" s="374"/>
      <c r="I16" s="374"/>
      <c r="J16" s="374"/>
      <c r="K16" s="374"/>
    </row>
    <row r="17" spans="1:11" ht="147.75" customHeight="1"/>
    <row r="18" spans="1:11" s="21" customFormat="1" ht="15.75" customHeight="1">
      <c r="A18" s="103"/>
      <c r="B18" s="104" t="s">
        <v>617</v>
      </c>
      <c r="C18" s="105" t="s">
        <v>395</v>
      </c>
      <c r="D18" s="105" t="s">
        <v>394</v>
      </c>
      <c r="E18" s="105" t="s">
        <v>315</v>
      </c>
      <c r="F18" s="105" t="s">
        <v>316</v>
      </c>
      <c r="G18" s="105" t="s">
        <v>319</v>
      </c>
    </row>
    <row r="19" spans="1:11" s="21" customFormat="1" ht="15.75" customHeight="1">
      <c r="A19" s="103"/>
      <c r="B19" s="104"/>
      <c r="C19" s="105"/>
      <c r="D19" s="105"/>
      <c r="E19" s="105"/>
      <c r="F19" s="105"/>
    </row>
    <row r="20" spans="1:11" s="21" customFormat="1" ht="31.5">
      <c r="B20" s="374" t="s">
        <v>314</v>
      </c>
      <c r="C20" s="374"/>
      <c r="D20" s="374"/>
      <c r="E20" s="374"/>
      <c r="F20" s="374"/>
      <c r="G20" s="374"/>
      <c r="H20" s="374"/>
      <c r="I20" s="374"/>
      <c r="J20" s="374"/>
      <c r="K20" s="374"/>
    </row>
    <row r="21" spans="1:11" ht="147.75" customHeight="1">
      <c r="A21" s="103"/>
    </row>
    <row r="22" spans="1:11" s="21" customFormat="1" ht="35.25" customHeight="1">
      <c r="A22" s="103"/>
      <c r="B22" s="125" t="s">
        <v>385</v>
      </c>
      <c r="C22" s="125" t="s">
        <v>386</v>
      </c>
      <c r="D22" s="106" t="s">
        <v>392</v>
      </c>
      <c r="E22" s="106" t="s">
        <v>393</v>
      </c>
      <c r="F22" s="143" t="s">
        <v>560</v>
      </c>
      <c r="G22" s="143" t="s">
        <v>561</v>
      </c>
    </row>
    <row r="23" spans="1:11" s="21" customFormat="1" ht="150" customHeight="1">
      <c r="B23"/>
      <c r="C23"/>
      <c r="D23"/>
      <c r="E23"/>
      <c r="F23"/>
      <c r="G23"/>
    </row>
    <row r="24" spans="1:11" s="21" customFormat="1" ht="15.75" customHeight="1">
      <c r="B24" s="106" t="s">
        <v>387</v>
      </c>
      <c r="C24" s="106" t="s">
        <v>388</v>
      </c>
      <c r="D24" s="106" t="s">
        <v>389</v>
      </c>
      <c r="E24" s="143" t="s">
        <v>517</v>
      </c>
      <c r="F24" s="106" t="s">
        <v>390</v>
      </c>
      <c r="G24" s="106" t="s">
        <v>391</v>
      </c>
    </row>
    <row r="25" spans="1:11" s="21" customFormat="1" ht="15.75" customHeight="1">
      <c r="B25" s="277" t="s">
        <v>559</v>
      </c>
      <c r="C25" s="106"/>
      <c r="D25" s="106"/>
      <c r="E25" s="143"/>
      <c r="F25" s="106"/>
      <c r="G25" s="106"/>
    </row>
    <row r="26" spans="1:11" s="21" customFormat="1" ht="15.75" customHeight="1">
      <c r="B26" s="277"/>
    </row>
    <row r="27" spans="1:11" s="21" customFormat="1" ht="31.5">
      <c r="B27" s="374" t="s">
        <v>329</v>
      </c>
      <c r="C27" s="374"/>
      <c r="D27" s="374"/>
      <c r="E27" s="374"/>
      <c r="F27" s="374"/>
      <c r="G27" s="374"/>
      <c r="H27" s="374"/>
      <c r="I27" s="374"/>
      <c r="J27" s="374"/>
      <c r="K27" s="374"/>
    </row>
    <row r="28" spans="1:11" ht="147.75" customHeight="1"/>
    <row r="29" spans="1:11" s="21" customFormat="1" ht="30">
      <c r="A29" s="103"/>
      <c r="B29" s="124" t="s">
        <v>398</v>
      </c>
      <c r="C29" s="124" t="s">
        <v>397</v>
      </c>
      <c r="D29" s="124" t="s">
        <v>396</v>
      </c>
      <c r="E29" s="124" t="s">
        <v>436</v>
      </c>
      <c r="F29" s="105"/>
    </row>
    <row r="30" spans="1:11" s="21" customFormat="1" ht="15"/>
    <row r="31" spans="1:11" ht="31.5">
      <c r="B31" s="374" t="s">
        <v>418</v>
      </c>
      <c r="C31" s="374"/>
      <c r="D31" s="374"/>
      <c r="E31" s="374"/>
      <c r="F31" s="374"/>
      <c r="G31" s="374"/>
      <c r="H31" s="374"/>
      <c r="I31" s="374"/>
      <c r="J31" s="374"/>
      <c r="K31" s="374"/>
    </row>
    <row r="32" spans="1:11" ht="147.75" customHeight="1">
      <c r="A32" s="103"/>
    </row>
    <row r="33" spans="2:11" ht="15.75" customHeight="1">
      <c r="B33" s="104" t="s">
        <v>420</v>
      </c>
      <c r="C33" s="104" t="s">
        <v>421</v>
      </c>
      <c r="D33" s="105" t="s">
        <v>419</v>
      </c>
      <c r="E33" s="124"/>
      <c r="F33" s="105"/>
      <c r="G33" s="21"/>
      <c r="H33" s="21"/>
      <c r="I33" s="21"/>
      <c r="J33" s="21"/>
      <c r="K33" s="21"/>
    </row>
  </sheetData>
  <mergeCells count="11">
    <mergeCell ref="B16:K16"/>
    <mergeCell ref="B20:K20"/>
    <mergeCell ref="B27:K27"/>
    <mergeCell ref="B31:K31"/>
    <mergeCell ref="B2:K2"/>
    <mergeCell ref="B7:C7"/>
    <mergeCell ref="B9:K9"/>
    <mergeCell ref="B14:C14"/>
    <mergeCell ref="D14:E14"/>
    <mergeCell ref="F14:G14"/>
    <mergeCell ref="H14:I14"/>
  </mergeCells>
  <hyperlinks>
    <hyperlink ref="B25" r:id="rId1"/>
  </hyperlinks>
  <pageMargins left="0.19685039370078741" right="0.19685039370078741" top="0.74803149606299213" bottom="0.74803149606299213" header="0.31496062992125984" footer="0.31496062992125984"/>
  <pageSetup paperSize="9" scale="40" orientation="portrait" horizontalDpi="0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S68"/>
  <sheetViews>
    <sheetView showGridLines="0" zoomScaleNormal="100" workbookViewId="0">
      <pane ySplit="2" topLeftCell="A35" activePane="bottomLeft" state="frozen"/>
      <selection pane="bottomLeft" activeCell="F68" sqref="F68:H68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855468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 customWidth="1"/>
    <col min="10" max="11" width="15.7109375" style="152" hidden="1" customWidth="1" outlineLevel="1"/>
    <col min="12" max="17" width="15.7109375" style="110" hidden="1" customWidth="1" outlineLevel="1"/>
    <col min="18" max="18" width="9.140625" style="152" collapsed="1"/>
    <col min="19" max="16384" width="9.140625" style="152"/>
  </cols>
  <sheetData>
    <row r="2" spans="2:19" ht="15.75" customHeight="1">
      <c r="B2" s="344" t="s">
        <v>330</v>
      </c>
      <c r="C2" s="344"/>
      <c r="D2" s="344"/>
      <c r="E2" s="344"/>
      <c r="F2" s="344"/>
      <c r="G2" s="344"/>
      <c r="H2" s="344"/>
      <c r="R2" s="343" t="s">
        <v>411</v>
      </c>
      <c r="S2" s="343"/>
    </row>
    <row r="3" spans="2:19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19" ht="15.75" customHeight="1" outlineLevel="1">
      <c r="B4" s="161"/>
      <c r="C4" s="351" t="s">
        <v>16</v>
      </c>
      <c r="D4" s="351"/>
      <c r="E4" s="162"/>
      <c r="F4" s="342">
        <v>587</v>
      </c>
      <c r="G4" s="342"/>
      <c r="H4" s="342"/>
    </row>
    <row r="5" spans="2:19" ht="15.75" customHeight="1" outlineLevel="1">
      <c r="B5" s="161"/>
      <c r="C5" s="351" t="s">
        <v>17</v>
      </c>
      <c r="D5" s="351"/>
      <c r="E5" s="162"/>
      <c r="F5" s="342">
        <v>427</v>
      </c>
      <c r="G5" s="342"/>
      <c r="H5" s="342"/>
    </row>
    <row r="6" spans="2:19" ht="15.75" customHeight="1" outlineLevel="1">
      <c r="B6" s="161"/>
      <c r="C6" s="351" t="s">
        <v>18</v>
      </c>
      <c r="D6" s="351"/>
      <c r="E6" s="162"/>
      <c r="F6" s="342">
        <v>247</v>
      </c>
      <c r="G6" s="342"/>
      <c r="H6" s="342"/>
    </row>
    <row r="7" spans="2:19" ht="15.75" customHeight="1" outlineLevel="1">
      <c r="B7" s="161"/>
      <c r="C7" s="351" t="s">
        <v>19</v>
      </c>
      <c r="D7" s="351"/>
      <c r="E7" s="162"/>
      <c r="F7" s="342">
        <v>145</v>
      </c>
      <c r="G7" s="342"/>
      <c r="H7" s="342"/>
    </row>
    <row r="8" spans="2:19" ht="15.75" customHeight="1" outlineLevel="1">
      <c r="B8" s="161"/>
      <c r="C8" s="351" t="s">
        <v>20</v>
      </c>
      <c r="D8" s="351"/>
      <c r="E8" s="162"/>
      <c r="F8" s="342">
        <v>50</v>
      </c>
      <c r="G8" s="342"/>
      <c r="H8" s="342"/>
    </row>
    <row r="9" spans="2:19" ht="15.75" customHeight="1" outlineLevel="1">
      <c r="B9" s="161"/>
      <c r="C9" s="351" t="s">
        <v>36</v>
      </c>
      <c r="D9" s="351"/>
      <c r="E9" s="162"/>
      <c r="F9" s="342">
        <v>535</v>
      </c>
      <c r="G9" s="342"/>
      <c r="H9" s="342"/>
    </row>
    <row r="10" spans="2:19" ht="15.75" customHeight="1" outlineLevel="1">
      <c r="B10" s="161"/>
      <c r="C10" s="351" t="s">
        <v>21</v>
      </c>
      <c r="D10" s="351"/>
      <c r="E10" s="162"/>
      <c r="F10" s="342">
        <v>1200</v>
      </c>
      <c r="G10" s="342"/>
      <c r="H10" s="342"/>
    </row>
    <row r="11" spans="2:19" ht="15.75" customHeight="1" outlineLevel="1">
      <c r="B11" s="161"/>
      <c r="C11" s="351" t="s">
        <v>22</v>
      </c>
      <c r="D11" s="351"/>
      <c r="E11" s="162"/>
      <c r="F11" s="342">
        <v>12</v>
      </c>
      <c r="G11" s="342"/>
      <c r="H11" s="342"/>
    </row>
    <row r="12" spans="2:19" ht="15.75" customHeight="1" outlineLevel="1">
      <c r="B12" s="161"/>
      <c r="C12" s="351" t="s">
        <v>23</v>
      </c>
      <c r="D12" s="351"/>
      <c r="E12" s="162"/>
      <c r="F12" s="342">
        <v>5</v>
      </c>
      <c r="G12" s="342"/>
      <c r="H12" s="342"/>
    </row>
    <row r="13" spans="2:19" ht="15.75" customHeight="1" outlineLevel="1">
      <c r="B13" s="161"/>
      <c r="C13" s="351" t="s">
        <v>172</v>
      </c>
      <c r="D13" s="351"/>
      <c r="E13" s="162"/>
      <c r="F13" s="342">
        <v>100</v>
      </c>
      <c r="G13" s="342"/>
      <c r="H13" s="342"/>
    </row>
    <row r="14" spans="2:19" ht="15.75" customHeight="1" outlineLevel="1">
      <c r="B14" s="161"/>
      <c r="C14" s="351" t="s">
        <v>24</v>
      </c>
      <c r="D14" s="351"/>
      <c r="E14" s="162"/>
      <c r="F14" s="342">
        <v>130</v>
      </c>
      <c r="G14" s="342"/>
      <c r="H14" s="342"/>
    </row>
    <row r="15" spans="2:19" ht="15.75" customHeight="1" outlineLevel="1">
      <c r="B15" s="161"/>
      <c r="C15" s="351" t="s">
        <v>25</v>
      </c>
      <c r="D15" s="351"/>
      <c r="E15" s="162"/>
      <c r="F15" s="342">
        <v>150</v>
      </c>
      <c r="G15" s="342"/>
      <c r="H15" s="342"/>
    </row>
    <row r="16" spans="2:19" ht="15.75" customHeight="1" outlineLevel="1">
      <c r="B16" s="161"/>
      <c r="C16" s="351" t="s">
        <v>26</v>
      </c>
      <c r="D16" s="351"/>
      <c r="E16" s="162"/>
      <c r="F16" s="342">
        <v>250</v>
      </c>
      <c r="G16" s="342"/>
      <c r="H16" s="342"/>
    </row>
    <row r="17" spans="2:17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7" ht="15.75" customHeight="1" outlineLevel="1">
      <c r="B18" s="161"/>
      <c r="C18" s="351" t="s">
        <v>28</v>
      </c>
      <c r="D18" s="351"/>
      <c r="E18" s="162"/>
      <c r="F18" s="342" t="s">
        <v>361</v>
      </c>
      <c r="G18" s="342"/>
      <c r="H18" s="342"/>
    </row>
    <row r="19" spans="2:17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7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7" ht="15.75" customHeight="1" outlineLevel="1">
      <c r="B21" s="161"/>
      <c r="C21" s="353" t="s">
        <v>156</v>
      </c>
      <c r="D21" s="353"/>
      <c r="E21" s="162"/>
      <c r="F21" s="342" t="s">
        <v>362</v>
      </c>
      <c r="G21" s="342"/>
      <c r="H21" s="342"/>
    </row>
    <row r="22" spans="2:17" ht="15.75" customHeight="1" outlineLevel="1">
      <c r="B22" s="161"/>
      <c r="C22" s="353" t="s">
        <v>157</v>
      </c>
      <c r="D22" s="353"/>
      <c r="E22" s="162"/>
      <c r="F22" s="342" t="s">
        <v>363</v>
      </c>
      <c r="G22" s="342"/>
      <c r="H22" s="342"/>
    </row>
    <row r="23" spans="2:17" ht="15.75" customHeight="1" outlineLevel="1">
      <c r="B23" s="161"/>
      <c r="C23" s="353" t="s">
        <v>159</v>
      </c>
      <c r="D23" s="353"/>
      <c r="E23" s="162"/>
      <c r="F23" s="342" t="s">
        <v>364</v>
      </c>
      <c r="G23" s="342"/>
      <c r="H23" s="342"/>
    </row>
    <row r="24" spans="2:17" ht="15.75" customHeight="1" outlineLevel="1">
      <c r="B24" s="161"/>
      <c r="C24" s="353" t="s">
        <v>35</v>
      </c>
      <c r="D24" s="353"/>
      <c r="E24" s="162"/>
      <c r="F24" s="342">
        <v>650</v>
      </c>
      <c r="G24" s="342"/>
      <c r="H24" s="342"/>
    </row>
    <row r="25" spans="2:17" ht="15.75" customHeight="1">
      <c r="B25" s="189"/>
      <c r="C25" s="190"/>
      <c r="D25" s="190"/>
      <c r="E25" s="191"/>
      <c r="F25" s="190"/>
      <c r="G25" s="190"/>
      <c r="H25" s="192"/>
    </row>
    <row r="26" spans="2:17" ht="15.75" customHeight="1" outlineLevel="1">
      <c r="B26" s="201" t="s">
        <v>39</v>
      </c>
      <c r="C26" s="202" t="s">
        <v>44</v>
      </c>
      <c r="D26" s="202"/>
      <c r="E26" s="203" t="s">
        <v>1</v>
      </c>
      <c r="F26" s="202" t="s">
        <v>1</v>
      </c>
      <c r="G26" s="202" t="s">
        <v>40</v>
      </c>
      <c r="H26" s="204" t="s">
        <v>41</v>
      </c>
    </row>
    <row r="27" spans="2:17" ht="15.75" customHeight="1" outlineLevel="1">
      <c r="B27" s="255">
        <v>1160</v>
      </c>
      <c r="C27" s="246" t="s">
        <v>146</v>
      </c>
      <c r="D27" s="246"/>
      <c r="E27" s="176">
        <f>16606+115</f>
        <v>16721</v>
      </c>
      <c r="F27" s="177">
        <f>E27*'Прайс-лист'!I3*(1-'Прайс-лист'!$E$3)</f>
        <v>13376.800000000001</v>
      </c>
      <c r="G27" s="255"/>
      <c r="H27" s="178">
        <f>F27</f>
        <v>13376.800000000001</v>
      </c>
    </row>
    <row r="28" spans="2:17" ht="15.75" customHeight="1" outlineLevel="2">
      <c r="B28" s="207"/>
      <c r="C28" s="159" t="s">
        <v>337</v>
      </c>
      <c r="D28" s="159"/>
      <c r="E28" s="159"/>
      <c r="F28" s="159"/>
      <c r="G28" s="159"/>
      <c r="H28" s="159"/>
    </row>
    <row r="29" spans="2:17" ht="322.5" customHeight="1" outlineLevel="2">
      <c r="B29" s="180"/>
      <c r="C29" s="346" t="s">
        <v>639</v>
      </c>
      <c r="D29" s="346"/>
      <c r="E29" s="346"/>
      <c r="F29" s="346"/>
      <c r="G29" s="346"/>
      <c r="H29" s="346"/>
    </row>
    <row r="30" spans="2:17" ht="15.75" customHeight="1" outlineLevel="1">
      <c r="C30" s="12" t="s">
        <v>365</v>
      </c>
      <c r="D30" s="12"/>
      <c r="E30" s="12"/>
      <c r="F30" s="12"/>
      <c r="G30" s="12"/>
      <c r="H30" s="12"/>
    </row>
    <row r="31" spans="2:17" ht="15.75" customHeight="1" outlineLevel="1">
      <c r="B31" s="308">
        <v>2476</v>
      </c>
      <c r="C31" s="305" t="s">
        <v>3</v>
      </c>
      <c r="D31" s="182" t="s">
        <v>277</v>
      </c>
      <c r="E31" s="183">
        <v>685</v>
      </c>
      <c r="F31" s="177">
        <f>E31*'Прайс-лист'!I3*(1-'Прайс-лист'!$E$3)</f>
        <v>548</v>
      </c>
      <c r="G31" s="179">
        <v>0</v>
      </c>
      <c r="H31" s="178">
        <f t="shared" ref="H31:H41" si="0">F31*G31</f>
        <v>0</v>
      </c>
      <c r="J31" s="107" t="s">
        <v>277</v>
      </c>
      <c r="K31" s="107" t="s">
        <v>277</v>
      </c>
      <c r="L31" s="107" t="s">
        <v>277</v>
      </c>
      <c r="M31" s="107" t="s">
        <v>277</v>
      </c>
      <c r="N31" s="107" t="s">
        <v>277</v>
      </c>
      <c r="O31" s="107" t="s">
        <v>277</v>
      </c>
      <c r="P31" s="107" t="s">
        <v>277</v>
      </c>
      <c r="Q31" s="107" t="s">
        <v>277</v>
      </c>
    </row>
    <row r="32" spans="2:17" ht="15.75" customHeight="1" outlineLevel="1">
      <c r="B32" s="308">
        <v>2485</v>
      </c>
      <c r="C32" s="305" t="s">
        <v>105</v>
      </c>
      <c r="D32" s="206" t="s">
        <v>277</v>
      </c>
      <c r="E32" s="183">
        <v>237</v>
      </c>
      <c r="F32" s="177">
        <f>E32*'Прайс-лист'!I3*(1-'Прайс-лист'!$E$3)</f>
        <v>189.60000000000002</v>
      </c>
      <c r="G32" s="179">
        <v>0</v>
      </c>
      <c r="H32" s="178">
        <f t="shared" si="0"/>
        <v>0</v>
      </c>
      <c r="J32" s="109" t="s">
        <v>368</v>
      </c>
      <c r="K32" s="109" t="s">
        <v>628</v>
      </c>
      <c r="L32" s="109" t="s">
        <v>444</v>
      </c>
      <c r="M32" s="111" t="s">
        <v>445</v>
      </c>
      <c r="N32" s="128" t="s">
        <v>399</v>
      </c>
      <c r="O32" s="280" t="s">
        <v>401</v>
      </c>
      <c r="P32" s="109" t="s">
        <v>334</v>
      </c>
      <c r="Q32" s="111" t="s">
        <v>383</v>
      </c>
    </row>
    <row r="33" spans="2:17" ht="15.75" customHeight="1" outlineLevel="1">
      <c r="B33" s="194">
        <v>2001</v>
      </c>
      <c r="C33" s="304" t="s">
        <v>448</v>
      </c>
      <c r="D33" s="304"/>
      <c r="E33" s="183">
        <v>23</v>
      </c>
      <c r="F33" s="177">
        <f>E33*'Прайс-лист'!I3*(1-'Прайс-лист'!$E$3)</f>
        <v>18.400000000000002</v>
      </c>
      <c r="G33" s="179">
        <v>0</v>
      </c>
      <c r="H33" s="178">
        <f t="shared" si="0"/>
        <v>0</v>
      </c>
      <c r="J33" s="109" t="s">
        <v>367</v>
      </c>
      <c r="K33" s="109" t="s">
        <v>629</v>
      </c>
      <c r="L33" s="109" t="s">
        <v>443</v>
      </c>
      <c r="M33" s="109" t="s">
        <v>446</v>
      </c>
      <c r="N33" s="128" t="s">
        <v>400</v>
      </c>
      <c r="O33" s="280" t="s">
        <v>402</v>
      </c>
      <c r="P33" s="109" t="s">
        <v>335</v>
      </c>
      <c r="Q33" s="107" t="s">
        <v>382</v>
      </c>
    </row>
    <row r="34" spans="2:17" ht="15.75" customHeight="1" outlineLevel="1">
      <c r="B34" s="306"/>
      <c r="C34" s="304" t="s">
        <v>464</v>
      </c>
      <c r="D34" s="195" t="s">
        <v>277</v>
      </c>
      <c r="E34" s="183">
        <v>3493</v>
      </c>
      <c r="F34" s="177">
        <f>E34*'Прайс-лист'!I3*(1-'Прайс-лист'!$E$3)</f>
        <v>2794.4</v>
      </c>
      <c r="G34" s="179">
        <v>0</v>
      </c>
      <c r="H34" s="178">
        <f t="shared" si="0"/>
        <v>0</v>
      </c>
      <c r="J34" s="109" t="s">
        <v>331</v>
      </c>
      <c r="K34" s="109" t="s">
        <v>627</v>
      </c>
      <c r="L34" s="111" t="s">
        <v>526</v>
      </c>
      <c r="M34" s="109" t="s">
        <v>447</v>
      </c>
      <c r="N34" s="123"/>
      <c r="O34" s="281" t="s">
        <v>613</v>
      </c>
      <c r="P34" s="109" t="s">
        <v>336</v>
      </c>
    </row>
    <row r="35" spans="2:17" ht="15.75" customHeight="1" outlineLevel="1">
      <c r="B35" s="306">
        <v>211301</v>
      </c>
      <c r="C35" s="304" t="s">
        <v>464</v>
      </c>
      <c r="D35" s="195" t="s">
        <v>277</v>
      </c>
      <c r="E35" s="183">
        <v>4206</v>
      </c>
      <c r="F35" s="177">
        <f>E35*'Прайс-лист'!I3*(1-'Прайс-лист'!$E$3)</f>
        <v>3364.8</v>
      </c>
      <c r="G35" s="179">
        <v>0</v>
      </c>
      <c r="H35" s="178">
        <f t="shared" si="0"/>
        <v>0</v>
      </c>
      <c r="J35" s="111" t="s">
        <v>332</v>
      </c>
      <c r="K35" s="111" t="s">
        <v>630</v>
      </c>
      <c r="M35" s="107"/>
      <c r="N35" s="109"/>
      <c r="O35" s="281" t="s">
        <v>614</v>
      </c>
      <c r="P35" s="111" t="s">
        <v>435</v>
      </c>
      <c r="Q35" s="109"/>
    </row>
    <row r="36" spans="2:17" ht="15.75" customHeight="1" outlineLevel="1">
      <c r="B36" s="306">
        <v>2004</v>
      </c>
      <c r="C36" s="304" t="s">
        <v>279</v>
      </c>
      <c r="D36" s="195" t="s">
        <v>277</v>
      </c>
      <c r="E36" s="183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J36" s="111" t="s">
        <v>333</v>
      </c>
      <c r="K36" s="111" t="s">
        <v>631</v>
      </c>
      <c r="L36" s="152" t="s">
        <v>353</v>
      </c>
      <c r="O36" s="280" t="s">
        <v>403</v>
      </c>
      <c r="P36" s="152"/>
      <c r="Q36" s="111"/>
    </row>
    <row r="37" spans="2:17" ht="15.75" customHeight="1" outlineLevel="1">
      <c r="B37" s="310">
        <v>3079</v>
      </c>
      <c r="C37" s="305" t="s">
        <v>408</v>
      </c>
      <c r="D37" s="195" t="s">
        <v>277</v>
      </c>
      <c r="E37" s="183">
        <v>299</v>
      </c>
      <c r="F37" s="177">
        <f>E37*'Прайс-лист'!I3*(1-'Прайс-лист'!$E$3)</f>
        <v>239.20000000000002</v>
      </c>
      <c r="G37" s="179">
        <v>0</v>
      </c>
      <c r="H37" s="178">
        <f t="shared" si="0"/>
        <v>0</v>
      </c>
      <c r="L37" s="152"/>
      <c r="N37" s="155"/>
      <c r="O37" s="280" t="s">
        <v>404</v>
      </c>
      <c r="P37" s="152"/>
      <c r="Q37" s="111"/>
    </row>
    <row r="38" spans="2:17" ht="15.75" customHeight="1" outlineLevel="1">
      <c r="B38" s="310">
        <v>3504</v>
      </c>
      <c r="C38" s="309" t="s">
        <v>329</v>
      </c>
      <c r="D38" s="182" t="s">
        <v>277</v>
      </c>
      <c r="E38" s="183">
        <v>941</v>
      </c>
      <c r="F38" s="177">
        <f>E38*'Прайс-лист'!I3*(1-'Прайс-лист'!$E$3)</f>
        <v>752.80000000000007</v>
      </c>
      <c r="G38" s="179">
        <v>0</v>
      </c>
      <c r="H38" s="178">
        <f t="shared" si="0"/>
        <v>0</v>
      </c>
      <c r="J38" s="67" t="s">
        <v>347</v>
      </c>
      <c r="L38" s="152"/>
      <c r="N38" s="155"/>
      <c r="O38" s="280" t="s">
        <v>405</v>
      </c>
      <c r="P38" s="152"/>
      <c r="Q38" s="111"/>
    </row>
    <row r="39" spans="2:17" ht="15.75" customHeight="1" outlineLevel="1">
      <c r="B39" s="250" t="s">
        <v>378</v>
      </c>
      <c r="C39" s="301" t="s">
        <v>381</v>
      </c>
      <c r="D39" s="182" t="s">
        <v>277</v>
      </c>
      <c r="E39" s="183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L39" s="152"/>
      <c r="N39" s="152"/>
      <c r="O39" s="281" t="s">
        <v>615</v>
      </c>
      <c r="P39" s="152"/>
    </row>
    <row r="40" spans="2:17" ht="15.75" customHeight="1" outlineLevel="1">
      <c r="B40" s="250">
        <v>2143</v>
      </c>
      <c r="C40" s="185" t="s">
        <v>360</v>
      </c>
      <c r="D40" s="185"/>
      <c r="E40" s="183">
        <v>205</v>
      </c>
      <c r="F40" s="177">
        <f>E40*'Прайс-лист'!I3*(1-'Прайс-лист'!$E$3)</f>
        <v>164</v>
      </c>
      <c r="G40" s="179">
        <v>0</v>
      </c>
      <c r="H40" s="178">
        <f t="shared" si="0"/>
        <v>0</v>
      </c>
      <c r="N40" s="67"/>
      <c r="O40" s="280" t="s">
        <v>406</v>
      </c>
    </row>
    <row r="41" spans="2:17" ht="15.75" customHeight="1" outlineLevel="1">
      <c r="B41" s="255">
        <v>2563</v>
      </c>
      <c r="C41" s="246" t="s">
        <v>440</v>
      </c>
      <c r="D41" s="246"/>
      <c r="E41" s="183">
        <v>202</v>
      </c>
      <c r="F41" s="177">
        <f>E41*'Прайс-лист'!I3*(1-'Прайс-лист'!$E$3)</f>
        <v>161.60000000000002</v>
      </c>
      <c r="G41" s="179">
        <v>0</v>
      </c>
      <c r="H41" s="178">
        <f t="shared" si="0"/>
        <v>0</v>
      </c>
      <c r="O41" s="280" t="s">
        <v>407</v>
      </c>
    </row>
    <row r="42" spans="2:17" ht="15.75" customHeight="1" outlineLevel="1">
      <c r="C42" s="193" t="s">
        <v>4</v>
      </c>
      <c r="D42" s="193"/>
      <c r="E42" s="193"/>
      <c r="F42" s="193"/>
      <c r="G42" s="193"/>
      <c r="H42" s="193"/>
      <c r="O42" s="282"/>
    </row>
    <row r="43" spans="2:17" ht="15.75" customHeight="1" outlineLevel="1">
      <c r="B43" s="308">
        <v>414601</v>
      </c>
      <c r="C43" s="354" t="s">
        <v>377</v>
      </c>
      <c r="D43" s="354"/>
      <c r="E43" s="186">
        <v>71</v>
      </c>
      <c r="F43" s="177">
        <f>E43*'Прайс-лист'!I3*(1-'Прайс-лист'!$E$3)</f>
        <v>56.800000000000004</v>
      </c>
      <c r="G43" s="179">
        <v>0</v>
      </c>
      <c r="H43" s="178">
        <f t="shared" ref="H43:H67" si="1">F43*G43</f>
        <v>0</v>
      </c>
      <c r="O43" s="283" t="s">
        <v>347</v>
      </c>
    </row>
    <row r="44" spans="2:17" ht="15.75" customHeight="1" outlineLevel="1">
      <c r="B44" s="308">
        <v>2537</v>
      </c>
      <c r="C44" s="354" t="s">
        <v>518</v>
      </c>
      <c r="D44" s="354"/>
      <c r="E44" s="186">
        <v>515</v>
      </c>
      <c r="F44" s="177">
        <f>E44*'Прайс-лист'!I3*(1-'Прайс-лист'!$E$3)</f>
        <v>412</v>
      </c>
      <c r="G44" s="179">
        <v>0</v>
      </c>
      <c r="H44" s="178">
        <f t="shared" si="1"/>
        <v>0</v>
      </c>
    </row>
    <row r="45" spans="2:17" ht="15.75" customHeight="1" outlineLevel="1">
      <c r="B45" s="308">
        <v>2538</v>
      </c>
      <c r="C45" s="349" t="s">
        <v>535</v>
      </c>
      <c r="D45" s="349"/>
      <c r="E45" s="186">
        <v>1433</v>
      </c>
      <c r="F45" s="177">
        <f>E45*'Прайс-лист'!I3*(1-'Прайс-лист'!$E$3)</f>
        <v>1146.4000000000001</v>
      </c>
      <c r="G45" s="179">
        <v>0</v>
      </c>
      <c r="H45" s="178">
        <f t="shared" si="1"/>
        <v>0</v>
      </c>
    </row>
    <row r="46" spans="2:17" ht="15.75" customHeight="1" outlineLevel="1">
      <c r="B46" s="308">
        <v>2539</v>
      </c>
      <c r="C46" s="355" t="s">
        <v>534</v>
      </c>
      <c r="D46" s="355"/>
      <c r="E46" s="186">
        <v>1003</v>
      </c>
      <c r="F46" s="177">
        <f>E46*'Прайс-лист'!I3*(1-'Прайс-лист'!$E$3)</f>
        <v>802.40000000000009</v>
      </c>
      <c r="G46" s="179">
        <v>0</v>
      </c>
      <c r="H46" s="178">
        <f>F46*G46</f>
        <v>0</v>
      </c>
    </row>
    <row r="47" spans="2:17" ht="15.75" customHeight="1" outlineLevel="1">
      <c r="B47" s="308">
        <v>2524</v>
      </c>
      <c r="C47" s="349" t="s">
        <v>357</v>
      </c>
      <c r="D47" s="349"/>
      <c r="E47" s="186">
        <v>399</v>
      </c>
      <c r="F47" s="177">
        <f>E47*'Прайс-лист'!I3*(1-'Прайс-лист'!$E$3)</f>
        <v>319.20000000000005</v>
      </c>
      <c r="G47" s="248">
        <f>G46</f>
        <v>0</v>
      </c>
      <c r="H47" s="178">
        <f>F47*G47</f>
        <v>0</v>
      </c>
    </row>
    <row r="48" spans="2:17" ht="15.75" customHeight="1" outlineLevel="1">
      <c r="B48" s="308">
        <v>2706</v>
      </c>
      <c r="C48" s="349" t="s">
        <v>107</v>
      </c>
      <c r="D48" s="349"/>
      <c r="E48" s="186">
        <v>686</v>
      </c>
      <c r="F48" s="177">
        <f>E48*'Прайс-лист'!I3*(1-'Прайс-лист'!$E$3)</f>
        <v>548.80000000000007</v>
      </c>
      <c r="G48" s="179">
        <v>0</v>
      </c>
      <c r="H48" s="178">
        <f t="shared" si="1"/>
        <v>0</v>
      </c>
    </row>
    <row r="49" spans="2:8" ht="15.75" customHeight="1" outlineLevel="1">
      <c r="B49" s="308">
        <v>2705</v>
      </c>
      <c r="C49" s="349" t="s">
        <v>106</v>
      </c>
      <c r="D49" s="349"/>
      <c r="E49" s="186">
        <v>735</v>
      </c>
      <c r="F49" s="177">
        <f>E49*'Прайс-лист'!I3*(1-'Прайс-лист'!$E$3)</f>
        <v>588</v>
      </c>
      <c r="G49" s="179">
        <v>0</v>
      </c>
      <c r="H49" s="178">
        <f t="shared" si="1"/>
        <v>0</v>
      </c>
    </row>
    <row r="50" spans="2:8" ht="15.75" customHeight="1" outlineLevel="1">
      <c r="B50" s="308">
        <v>2601</v>
      </c>
      <c r="C50" s="349" t="s">
        <v>633</v>
      </c>
      <c r="D50" s="349"/>
      <c r="E50" s="186">
        <v>101</v>
      </c>
      <c r="F50" s="177">
        <f>E50*'Прайс-лист'!I3*(1-'Прайс-лист'!$E$3)</f>
        <v>80.800000000000011</v>
      </c>
      <c r="G50" s="179">
        <v>0</v>
      </c>
      <c r="H50" s="178">
        <f>F50*G50</f>
        <v>0</v>
      </c>
    </row>
    <row r="51" spans="2:8" ht="15.75" customHeight="1" outlineLevel="1">
      <c r="B51" s="308">
        <v>225601</v>
      </c>
      <c r="C51" s="349" t="s">
        <v>625</v>
      </c>
      <c r="D51" s="349"/>
      <c r="E51" s="186">
        <v>511</v>
      </c>
      <c r="F51" s="177">
        <f>E51*'Прайс-лист'!I3*(1-'Прайс-лист'!$E$3)</f>
        <v>408.8</v>
      </c>
      <c r="G51" s="179">
        <v>0</v>
      </c>
      <c r="H51" s="178">
        <f t="shared" si="1"/>
        <v>0</v>
      </c>
    </row>
    <row r="52" spans="2:8" ht="15.75" customHeight="1" outlineLevel="1">
      <c r="B52" s="308">
        <v>2270</v>
      </c>
      <c r="C52" s="349" t="s">
        <v>626</v>
      </c>
      <c r="D52" s="349"/>
      <c r="E52" s="186">
        <v>2153</v>
      </c>
      <c r="F52" s="177">
        <f>E52*'Прайс-лист'!I3*(1-'Прайс-лист'!$E$3)</f>
        <v>1722.4</v>
      </c>
      <c r="G52" s="179">
        <v>0</v>
      </c>
      <c r="H52" s="178">
        <f t="shared" si="1"/>
        <v>0</v>
      </c>
    </row>
    <row r="53" spans="2:8" ht="15.75" customHeight="1" outlineLevel="1">
      <c r="B53" s="300">
        <v>2426</v>
      </c>
      <c r="C53" s="349" t="s">
        <v>523</v>
      </c>
      <c r="D53" s="349"/>
      <c r="E53" s="186">
        <v>507</v>
      </c>
      <c r="F53" s="177">
        <f>E53*'Прайс-лист'!I3*(1-'Прайс-лист'!$E$3)</f>
        <v>405.6</v>
      </c>
      <c r="G53" s="179">
        <v>0</v>
      </c>
      <c r="H53" s="178">
        <f t="shared" ref="H53" si="2">F53*G53</f>
        <v>0</v>
      </c>
    </row>
    <row r="54" spans="2:8" ht="15.75" customHeight="1" outlineLevel="1">
      <c r="B54" s="300">
        <v>2350</v>
      </c>
      <c r="C54" s="349" t="s">
        <v>470</v>
      </c>
      <c r="D54" s="349"/>
      <c r="E54" s="186">
        <v>698</v>
      </c>
      <c r="F54" s="177">
        <f>E54*'Прайс-лист'!I3*(1-'Прайс-лист'!$E$3)</f>
        <v>558.4</v>
      </c>
      <c r="G54" s="179">
        <v>0</v>
      </c>
      <c r="H54" s="178">
        <f t="shared" si="1"/>
        <v>0</v>
      </c>
    </row>
    <row r="55" spans="2:8" ht="15.75" customHeight="1" outlineLevel="1">
      <c r="B55" s="300">
        <v>235001</v>
      </c>
      <c r="C55" s="349" t="s">
        <v>471</v>
      </c>
      <c r="D55" s="349"/>
      <c r="E55" s="186">
        <v>583</v>
      </c>
      <c r="F55" s="177">
        <f>E55*'Прайс-лист'!I3*(1-'Прайс-лист'!$E$3)</f>
        <v>466.40000000000003</v>
      </c>
      <c r="G55" s="248">
        <f>IF(G37*G54,1,0)</f>
        <v>0</v>
      </c>
      <c r="H55" s="178">
        <f>F55*G55</f>
        <v>0</v>
      </c>
    </row>
    <row r="56" spans="2:8" ht="15.75" customHeight="1" outlineLevel="1">
      <c r="B56" s="306">
        <v>308001</v>
      </c>
      <c r="C56" s="353" t="s">
        <v>324</v>
      </c>
      <c r="D56" s="353"/>
      <c r="E56" s="183">
        <v>30</v>
      </c>
      <c r="F56" s="177">
        <f>E53*'Прайс-лист'!I3*(1-'Прайс-лист'!$E$3)</f>
        <v>405.6</v>
      </c>
      <c r="G56" s="179">
        <v>0</v>
      </c>
      <c r="H56" s="178">
        <f t="shared" si="1"/>
        <v>0</v>
      </c>
    </row>
    <row r="57" spans="2:8" ht="15.75" customHeight="1" outlineLevel="1">
      <c r="B57" s="300">
        <v>2351</v>
      </c>
      <c r="C57" s="349" t="s">
        <v>323</v>
      </c>
      <c r="D57" s="349"/>
      <c r="E57" s="186">
        <v>394</v>
      </c>
      <c r="F57" s="177">
        <f>E54*'Прайс-лист'!I3*(1-'Прайс-лист'!$E$3)</f>
        <v>558.4</v>
      </c>
      <c r="G57" s="248">
        <f>IF(G37*G56,1,0)</f>
        <v>0</v>
      </c>
      <c r="H57" s="178">
        <f t="shared" si="1"/>
        <v>0</v>
      </c>
    </row>
    <row r="58" spans="2:8" ht="15.75" customHeight="1" outlineLevel="1">
      <c r="B58" s="306">
        <v>3081</v>
      </c>
      <c r="C58" s="353" t="s">
        <v>325</v>
      </c>
      <c r="D58" s="353"/>
      <c r="E58" s="183">
        <v>40</v>
      </c>
      <c r="F58" s="177">
        <f>E55*'Прайс-лист'!I3*(1-'Прайс-лист'!$E$3)</f>
        <v>466.40000000000003</v>
      </c>
      <c r="G58" s="179">
        <v>0</v>
      </c>
      <c r="H58" s="178">
        <f t="shared" si="1"/>
        <v>0</v>
      </c>
    </row>
    <row r="59" spans="2:8" ht="15.75" customHeight="1" outlineLevel="1">
      <c r="B59" s="306">
        <v>2736</v>
      </c>
      <c r="C59" s="353" t="s">
        <v>328</v>
      </c>
      <c r="D59" s="353"/>
      <c r="E59" s="183">
        <v>857</v>
      </c>
      <c r="F59" s="177">
        <f>E56*'Прайс-лист'!I3*(1-'Прайс-лист'!$E$3)</f>
        <v>24</v>
      </c>
      <c r="G59" s="179">
        <v>0</v>
      </c>
      <c r="H59" s="178">
        <f t="shared" si="1"/>
        <v>0</v>
      </c>
    </row>
    <row r="60" spans="2:8" ht="15.75" customHeight="1" outlineLevel="1">
      <c r="B60" s="308">
        <v>2962</v>
      </c>
      <c r="C60" s="354" t="s">
        <v>6</v>
      </c>
      <c r="D60" s="354"/>
      <c r="E60" s="186">
        <v>202</v>
      </c>
      <c r="F60" s="177">
        <f>E57*'Прайс-лист'!I3*(1-'Прайс-лист'!$E$3)</f>
        <v>315.20000000000005</v>
      </c>
      <c r="G60" s="179">
        <v>0</v>
      </c>
      <c r="H60" s="178">
        <f t="shared" si="1"/>
        <v>0</v>
      </c>
    </row>
    <row r="61" spans="2:8" ht="15.75" customHeight="1" outlineLevel="1">
      <c r="B61" s="308">
        <v>2963</v>
      </c>
      <c r="C61" s="354" t="s">
        <v>67</v>
      </c>
      <c r="D61" s="354"/>
      <c r="E61" s="186">
        <v>247</v>
      </c>
      <c r="F61" s="177">
        <f>E58*'Прайс-лист'!I3*(1-'Прайс-лист'!$E$3)</f>
        <v>32</v>
      </c>
      <c r="G61" s="179">
        <v>0</v>
      </c>
      <c r="H61" s="178">
        <f t="shared" si="1"/>
        <v>0</v>
      </c>
    </row>
    <row r="62" spans="2:8" ht="15.75" customHeight="1" outlineLevel="1">
      <c r="B62" s="308">
        <v>7000</v>
      </c>
      <c r="C62" s="354" t="s">
        <v>8</v>
      </c>
      <c r="D62" s="354"/>
      <c r="E62" s="186">
        <v>640</v>
      </c>
      <c r="F62" s="177">
        <f>E59*'Прайс-лист'!I3*(1-'Прайс-лист'!$E$3)</f>
        <v>685.6</v>
      </c>
      <c r="G62" s="179">
        <v>0</v>
      </c>
      <c r="H62" s="178">
        <f t="shared" si="1"/>
        <v>0</v>
      </c>
    </row>
    <row r="63" spans="2:8" ht="15.75" customHeight="1" outlineLevel="1">
      <c r="B63" s="308">
        <v>7001</v>
      </c>
      <c r="C63" s="354" t="s">
        <v>326</v>
      </c>
      <c r="D63" s="354"/>
      <c r="E63" s="186">
        <v>157</v>
      </c>
      <c r="F63" s="177">
        <f>E60*'Прайс-лист'!I3*(1-'Прайс-лист'!$E$3)</f>
        <v>161.60000000000002</v>
      </c>
      <c r="G63" s="179">
        <v>0</v>
      </c>
      <c r="H63" s="178">
        <f t="shared" si="1"/>
        <v>0</v>
      </c>
    </row>
    <row r="64" spans="2:8" ht="15.75" customHeight="1" outlineLevel="1">
      <c r="B64" s="308">
        <v>7003</v>
      </c>
      <c r="C64" s="354" t="s">
        <v>344</v>
      </c>
      <c r="D64" s="354"/>
      <c r="E64" s="186">
        <v>98</v>
      </c>
      <c r="F64" s="177">
        <f>E61*'Прайс-лист'!I3*(1-'Прайс-лист'!$E$3)</f>
        <v>197.60000000000002</v>
      </c>
      <c r="G64" s="179">
        <v>0</v>
      </c>
      <c r="H64" s="178">
        <f t="shared" ref="H64:H65" si="3">F64*G64</f>
        <v>0</v>
      </c>
    </row>
    <row r="65" spans="2:8" ht="15.75" customHeight="1" outlineLevel="1">
      <c r="B65" s="308">
        <v>7002</v>
      </c>
      <c r="C65" s="354" t="s">
        <v>359</v>
      </c>
      <c r="D65" s="354"/>
      <c r="E65" s="186">
        <v>260</v>
      </c>
      <c r="F65" s="177">
        <f>E62*'Прайс-лист'!I3*(1-'Прайс-лист'!$E$3)</f>
        <v>512</v>
      </c>
      <c r="G65" s="179">
        <v>0</v>
      </c>
      <c r="H65" s="178">
        <f t="shared" si="3"/>
        <v>0</v>
      </c>
    </row>
    <row r="66" spans="2:8" ht="15.75" customHeight="1" outlineLevel="1">
      <c r="B66" s="308">
        <v>700001</v>
      </c>
      <c r="C66" s="354" t="s">
        <v>520</v>
      </c>
      <c r="D66" s="354"/>
      <c r="E66" s="186">
        <v>129</v>
      </c>
      <c r="F66" s="177">
        <f>E63*'Прайс-лист'!I3*(1-'Прайс-лист'!$E$3)</f>
        <v>125.60000000000001</v>
      </c>
      <c r="G66" s="179">
        <v>0</v>
      </c>
      <c r="H66" s="178">
        <f t="shared" si="1"/>
        <v>0</v>
      </c>
    </row>
    <row r="67" spans="2:8" ht="15.75" customHeight="1" outlineLevel="1">
      <c r="B67" s="300">
        <v>239501</v>
      </c>
      <c r="C67" s="349" t="s">
        <v>449</v>
      </c>
      <c r="D67" s="349"/>
      <c r="E67" s="186">
        <v>1210</v>
      </c>
      <c r="F67" s="177">
        <f>E64*'Прайс-лист'!I3*(1-'Прайс-лист'!$E$3)</f>
        <v>78.400000000000006</v>
      </c>
      <c r="G67" s="179">
        <v>0</v>
      </c>
      <c r="H67" s="178">
        <f t="shared" si="1"/>
        <v>0</v>
      </c>
    </row>
    <row r="68" spans="2:8" ht="18">
      <c r="F68" s="380" t="s">
        <v>9</v>
      </c>
      <c r="G68" s="350">
        <f>SUM(H27:H67)</f>
        <v>13376.800000000001</v>
      </c>
      <c r="H68" s="350"/>
    </row>
  </sheetData>
  <sortState ref="A35:H55">
    <sortCondition ref="A35"/>
  </sortState>
  <mergeCells count="72">
    <mergeCell ref="C60:D60"/>
    <mergeCell ref="C63:D63"/>
    <mergeCell ref="C64:D64"/>
    <mergeCell ref="C55:D55"/>
    <mergeCell ref="C56:D56"/>
    <mergeCell ref="C57:D57"/>
    <mergeCell ref="C58:D58"/>
    <mergeCell ref="C59:D59"/>
    <mergeCell ref="C61:D61"/>
    <mergeCell ref="C62:D62"/>
    <mergeCell ref="C50:D50"/>
    <mergeCell ref="C51:D51"/>
    <mergeCell ref="C52:D52"/>
    <mergeCell ref="C53:D53"/>
    <mergeCell ref="C54:D54"/>
    <mergeCell ref="C45:D45"/>
    <mergeCell ref="C46:D46"/>
    <mergeCell ref="C47:D47"/>
    <mergeCell ref="C48:D48"/>
    <mergeCell ref="C49:D49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C8:D8"/>
    <mergeCell ref="B2:H2"/>
    <mergeCell ref="B3:H3"/>
    <mergeCell ref="C4:D4"/>
    <mergeCell ref="C5:D5"/>
    <mergeCell ref="F4:H4"/>
    <mergeCell ref="F5:H5"/>
    <mergeCell ref="F6:H6"/>
    <mergeCell ref="F7:H7"/>
    <mergeCell ref="F8:H8"/>
    <mergeCell ref="R2:S2"/>
    <mergeCell ref="C23:D23"/>
    <mergeCell ref="C22:D22"/>
    <mergeCell ref="C19:D19"/>
    <mergeCell ref="C20:D20"/>
    <mergeCell ref="C21:D21"/>
    <mergeCell ref="C16:D16"/>
    <mergeCell ref="C17:D17"/>
    <mergeCell ref="C10:D10"/>
    <mergeCell ref="C11:D11"/>
    <mergeCell ref="C12:D12"/>
    <mergeCell ref="C13:D13"/>
    <mergeCell ref="C14:D14"/>
    <mergeCell ref="C9:D9"/>
    <mergeCell ref="C6:D6"/>
    <mergeCell ref="C7:D7"/>
    <mergeCell ref="C65:D65"/>
    <mergeCell ref="C66:D66"/>
    <mergeCell ref="C67:D67"/>
    <mergeCell ref="G68:H68"/>
    <mergeCell ref="C15:D15"/>
    <mergeCell ref="C18:D18"/>
    <mergeCell ref="C24:D24"/>
    <mergeCell ref="C29:H29"/>
    <mergeCell ref="F24:H24"/>
    <mergeCell ref="F19:H19"/>
    <mergeCell ref="F20:H20"/>
    <mergeCell ref="F21:H21"/>
    <mergeCell ref="F22:H22"/>
    <mergeCell ref="F23:H23"/>
    <mergeCell ref="C43:D43"/>
    <mergeCell ref="C44:D44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$O$31:$O$43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29" activePane="bottomLeft" state="frozen"/>
      <selection pane="bottomLeft" activeCell="F59" sqref="F59:H59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1.855468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0" width="15.7109375" style="152" hidden="1" customWidth="1" outlineLevel="1"/>
    <col min="11" max="17" width="15.7109375" style="60" hidden="1" customWidth="1" outlineLevel="1"/>
    <col min="18" max="19" width="15.7109375" style="152" hidden="1" customWidth="1" outlineLevel="1"/>
    <col min="20" max="20" width="9.140625" style="152" collapsed="1"/>
    <col min="21" max="16384" width="9.140625" style="152"/>
  </cols>
  <sheetData>
    <row r="2" spans="2:21" ht="15.75" customHeight="1">
      <c r="B2" s="344" t="s">
        <v>295</v>
      </c>
      <c r="C2" s="344"/>
      <c r="D2" s="344"/>
      <c r="E2" s="344"/>
      <c r="F2" s="344"/>
      <c r="G2" s="344"/>
      <c r="H2" s="344"/>
      <c r="T2" s="343" t="s">
        <v>411</v>
      </c>
      <c r="U2" s="343"/>
    </row>
    <row r="3" spans="2:21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1" ht="15.75" customHeight="1" outlineLevel="1">
      <c r="B4" s="161"/>
      <c r="C4" s="351" t="s">
        <v>16</v>
      </c>
      <c r="D4" s="351"/>
      <c r="E4" s="162"/>
      <c r="F4" s="342">
        <v>500</v>
      </c>
      <c r="G4" s="342"/>
      <c r="H4" s="342"/>
    </row>
    <row r="5" spans="2:21" ht="15.75" customHeight="1" outlineLevel="1">
      <c r="B5" s="161"/>
      <c r="C5" s="351" t="s">
        <v>17</v>
      </c>
      <c r="D5" s="351"/>
      <c r="E5" s="162"/>
      <c r="F5" s="342">
        <v>332</v>
      </c>
      <c r="G5" s="342"/>
      <c r="H5" s="342"/>
    </row>
    <row r="6" spans="2:21" ht="15.75" customHeight="1" outlineLevel="1">
      <c r="B6" s="161"/>
      <c r="C6" s="351" t="s">
        <v>18</v>
      </c>
      <c r="D6" s="351"/>
      <c r="E6" s="162"/>
      <c r="F6" s="342">
        <v>230</v>
      </c>
      <c r="G6" s="342"/>
      <c r="H6" s="342"/>
    </row>
    <row r="7" spans="2:21" ht="15.75" customHeight="1" outlineLevel="1">
      <c r="B7" s="161"/>
      <c r="C7" s="351" t="s">
        <v>19</v>
      </c>
      <c r="D7" s="351"/>
      <c r="E7" s="162"/>
      <c r="F7" s="342">
        <v>128</v>
      </c>
      <c r="G7" s="342"/>
      <c r="H7" s="342"/>
    </row>
    <row r="8" spans="2:21" ht="15.75" customHeight="1" outlineLevel="1">
      <c r="B8" s="161"/>
      <c r="C8" s="351" t="s">
        <v>20</v>
      </c>
      <c r="D8" s="351"/>
      <c r="E8" s="162"/>
      <c r="F8" s="342" t="s">
        <v>170</v>
      </c>
      <c r="G8" s="342"/>
      <c r="H8" s="342"/>
    </row>
    <row r="9" spans="2:21" ht="15.75" customHeight="1" outlineLevel="1">
      <c r="B9" s="161"/>
      <c r="C9" s="351" t="s">
        <v>36</v>
      </c>
      <c r="D9" s="351"/>
      <c r="E9" s="162"/>
      <c r="F9" s="342">
        <v>435</v>
      </c>
      <c r="G9" s="342"/>
      <c r="H9" s="342"/>
    </row>
    <row r="10" spans="2:21" ht="15.75" customHeight="1" outlineLevel="1">
      <c r="B10" s="161"/>
      <c r="C10" s="351" t="s">
        <v>21</v>
      </c>
      <c r="D10" s="351"/>
      <c r="E10" s="162"/>
      <c r="F10" s="342">
        <v>800</v>
      </c>
      <c r="G10" s="342"/>
      <c r="H10" s="342"/>
    </row>
    <row r="11" spans="2:21" ht="15.75" customHeight="1" outlineLevel="1">
      <c r="B11" s="161"/>
      <c r="C11" s="351" t="s">
        <v>22</v>
      </c>
      <c r="D11" s="351"/>
      <c r="E11" s="162"/>
      <c r="F11" s="342">
        <v>8</v>
      </c>
      <c r="G11" s="342"/>
      <c r="H11" s="342"/>
    </row>
    <row r="12" spans="2:21" ht="15.75" customHeight="1" outlineLevel="1">
      <c r="B12" s="161"/>
      <c r="C12" s="351" t="s">
        <v>23</v>
      </c>
      <c r="D12" s="351"/>
      <c r="E12" s="162"/>
      <c r="F12" s="342">
        <v>5</v>
      </c>
      <c r="G12" s="342"/>
      <c r="H12" s="342"/>
    </row>
    <row r="13" spans="2:21" ht="15.75" customHeight="1" outlineLevel="1">
      <c r="B13" s="161"/>
      <c r="C13" s="351" t="s">
        <v>172</v>
      </c>
      <c r="D13" s="351"/>
      <c r="E13" s="162"/>
      <c r="F13" s="342">
        <v>70</v>
      </c>
      <c r="G13" s="342"/>
      <c r="H13" s="342"/>
    </row>
    <row r="14" spans="2:21" ht="15.75" customHeight="1" outlineLevel="1">
      <c r="B14" s="161"/>
      <c r="C14" s="351" t="s">
        <v>24</v>
      </c>
      <c r="D14" s="351"/>
      <c r="E14" s="162"/>
      <c r="F14" s="342">
        <v>100</v>
      </c>
      <c r="G14" s="342"/>
      <c r="H14" s="342"/>
    </row>
    <row r="15" spans="2:21" ht="15.75" customHeight="1" outlineLevel="1">
      <c r="B15" s="161"/>
      <c r="C15" s="351" t="s">
        <v>25</v>
      </c>
      <c r="D15" s="351"/>
      <c r="E15" s="162"/>
      <c r="F15" s="342">
        <v>115</v>
      </c>
      <c r="G15" s="342"/>
      <c r="H15" s="342"/>
    </row>
    <row r="16" spans="2:21" ht="15.75" customHeight="1" outlineLevel="1">
      <c r="B16" s="161"/>
      <c r="C16" s="351" t="s">
        <v>26</v>
      </c>
      <c r="D16" s="351"/>
      <c r="E16" s="162"/>
      <c r="F16" s="342">
        <v>200</v>
      </c>
      <c r="G16" s="342"/>
      <c r="H16" s="342"/>
    </row>
    <row r="17" spans="2:19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9" ht="15.75" customHeight="1" outlineLevel="1">
      <c r="B18" s="161"/>
      <c r="C18" s="351" t="s">
        <v>28</v>
      </c>
      <c r="D18" s="351"/>
      <c r="E18" s="162"/>
      <c r="F18" s="342" t="s">
        <v>171</v>
      </c>
      <c r="G18" s="342"/>
      <c r="H18" s="342"/>
    </row>
    <row r="19" spans="2:19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9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9" ht="15.75" customHeight="1" outlineLevel="1">
      <c r="B21" s="161"/>
      <c r="C21" s="353" t="s">
        <v>156</v>
      </c>
      <c r="D21" s="353"/>
      <c r="E21" s="162"/>
      <c r="F21" s="342" t="s">
        <v>290</v>
      </c>
      <c r="G21" s="342"/>
      <c r="H21" s="342"/>
    </row>
    <row r="22" spans="2:19" ht="15.75" customHeight="1" outlineLevel="1">
      <c r="B22" s="161"/>
      <c r="C22" s="353" t="s">
        <v>157</v>
      </c>
      <c r="D22" s="353"/>
      <c r="E22" s="162"/>
      <c r="F22" s="342" t="s">
        <v>291</v>
      </c>
      <c r="G22" s="342"/>
      <c r="H22" s="342"/>
    </row>
    <row r="23" spans="2:19" ht="15.75" customHeight="1" outlineLevel="1">
      <c r="B23" s="161"/>
      <c r="C23" s="353" t="s">
        <v>35</v>
      </c>
      <c r="D23" s="353"/>
      <c r="E23" s="162"/>
      <c r="F23" s="342">
        <v>550</v>
      </c>
      <c r="G23" s="342"/>
      <c r="H23" s="342"/>
    </row>
    <row r="24" spans="2:19" ht="15.75" customHeight="1">
      <c r="B24" s="189"/>
      <c r="C24" s="190"/>
      <c r="D24" s="190"/>
      <c r="E24" s="191"/>
      <c r="F24" s="190"/>
      <c r="G24" s="190"/>
      <c r="H24" s="192"/>
    </row>
    <row r="25" spans="2:19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9" ht="15.75" customHeight="1" outlineLevel="1">
      <c r="B26" s="255">
        <v>1180</v>
      </c>
      <c r="C26" s="246" t="s">
        <v>146</v>
      </c>
      <c r="D26" s="246"/>
      <c r="E26" s="176">
        <v>12675</v>
      </c>
      <c r="F26" s="177">
        <f>E26*'Прайс-лист'!I3*(1-'Прайс-лист'!$E$3)</f>
        <v>10140</v>
      </c>
      <c r="G26" s="255"/>
      <c r="H26" s="178">
        <f>F26</f>
        <v>10140</v>
      </c>
    </row>
    <row r="27" spans="2:19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9" ht="360.75" customHeight="1" outlineLevel="2">
      <c r="B28" s="180"/>
      <c r="C28" s="346" t="s">
        <v>640</v>
      </c>
      <c r="D28" s="346"/>
      <c r="E28" s="346"/>
      <c r="F28" s="346"/>
      <c r="G28" s="346"/>
      <c r="H28" s="346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8">
        <v>2483</v>
      </c>
      <c r="C30" s="305" t="s">
        <v>3</v>
      </c>
      <c r="D30" s="182" t="s">
        <v>277</v>
      </c>
      <c r="E30" s="183">
        <v>451</v>
      </c>
      <c r="F30" s="177">
        <f>E30*'Прайс-лист'!I3*(1-'Прайс-лист'!$E$3)</f>
        <v>360.8</v>
      </c>
      <c r="G30" s="179">
        <v>0</v>
      </c>
      <c r="H30" s="178">
        <f t="shared" ref="H30:H39" si="0"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  <c r="R30" s="107" t="s">
        <v>277</v>
      </c>
      <c r="S30" s="107" t="s">
        <v>277</v>
      </c>
    </row>
    <row r="31" spans="2:19" ht="15.75" customHeight="1" outlineLevel="1">
      <c r="B31" s="300">
        <v>2484</v>
      </c>
      <c r="C31" s="302" t="s">
        <v>105</v>
      </c>
      <c r="D31" s="184" t="s">
        <v>277</v>
      </c>
      <c r="E31" s="183">
        <v>181</v>
      </c>
      <c r="F31" s="177">
        <f>E31*'Прайс-лист'!I3*(1-'Прайс-лист'!$E$3)</f>
        <v>144.80000000000001</v>
      </c>
      <c r="G31" s="179">
        <v>0</v>
      </c>
      <c r="H31" s="178">
        <f t="shared" si="0"/>
        <v>0</v>
      </c>
      <c r="J31" s="109" t="s">
        <v>368</v>
      </c>
      <c r="K31" s="109" t="s">
        <v>380</v>
      </c>
      <c r="L31" s="111" t="s">
        <v>453</v>
      </c>
      <c r="M31" s="109" t="s">
        <v>457</v>
      </c>
      <c r="N31" s="109" t="s">
        <v>443</v>
      </c>
      <c r="O31" s="111" t="s">
        <v>445</v>
      </c>
      <c r="P31" s="128" t="s">
        <v>399</v>
      </c>
      <c r="Q31" s="280" t="s">
        <v>401</v>
      </c>
      <c r="R31" s="109" t="s">
        <v>334</v>
      </c>
      <c r="S31" s="111" t="s">
        <v>383</v>
      </c>
    </row>
    <row r="32" spans="2:19" ht="15.75" customHeight="1" outlineLevel="1">
      <c r="B32" s="194"/>
      <c r="C32" s="304" t="s">
        <v>454</v>
      </c>
      <c r="D32" s="195" t="s">
        <v>277</v>
      </c>
      <c r="E32" s="183">
        <v>23</v>
      </c>
      <c r="F32" s="177">
        <f>E32*'Прайс-лист'!I3*(1-'Прайс-лист'!$E$3)</f>
        <v>18.400000000000002</v>
      </c>
      <c r="G32" s="179">
        <v>0</v>
      </c>
      <c r="H32" s="178">
        <f t="shared" si="0"/>
        <v>0</v>
      </c>
      <c r="J32" s="109" t="s">
        <v>367</v>
      </c>
      <c r="K32" s="109" t="s">
        <v>379</v>
      </c>
      <c r="L32" s="107" t="s">
        <v>450</v>
      </c>
      <c r="M32" s="107" t="s">
        <v>333</v>
      </c>
      <c r="N32" s="109" t="s">
        <v>444</v>
      </c>
      <c r="O32" s="109" t="s">
        <v>446</v>
      </c>
      <c r="P32" s="128" t="s">
        <v>400</v>
      </c>
      <c r="Q32" s="280" t="s">
        <v>402</v>
      </c>
      <c r="R32" s="109" t="s">
        <v>335</v>
      </c>
      <c r="S32" s="107" t="s">
        <v>382</v>
      </c>
    </row>
    <row r="33" spans="2:19" ht="15.75" customHeight="1" outlineLevel="1">
      <c r="B33" s="306">
        <v>2127</v>
      </c>
      <c r="C33" s="304" t="s">
        <v>458</v>
      </c>
      <c r="D33" s="195" t="s">
        <v>277</v>
      </c>
      <c r="E33" s="183">
        <v>177</v>
      </c>
      <c r="F33" s="177">
        <f>E33*'Прайс-лист'!I3*(1-'Прайс-лист'!$E$3)</f>
        <v>141.6</v>
      </c>
      <c r="G33" s="179">
        <v>0</v>
      </c>
      <c r="H33" s="177">
        <f t="shared" ref="H33:H35" si="1">F33*G33</f>
        <v>0</v>
      </c>
      <c r="J33" s="109" t="s">
        <v>331</v>
      </c>
      <c r="K33" s="109" t="s">
        <v>348</v>
      </c>
      <c r="L33" s="114" t="s">
        <v>451</v>
      </c>
      <c r="N33" s="111" t="s">
        <v>526</v>
      </c>
      <c r="O33" s="109" t="s">
        <v>447</v>
      </c>
      <c r="P33" s="123"/>
      <c r="Q33" s="281" t="s">
        <v>613</v>
      </c>
      <c r="R33" s="109" t="s">
        <v>336</v>
      </c>
      <c r="S33" s="110"/>
    </row>
    <row r="34" spans="2:19" ht="15.75" customHeight="1" outlineLevel="1">
      <c r="B34" s="306"/>
      <c r="C34" s="304" t="s">
        <v>465</v>
      </c>
      <c r="D34" s="195" t="s">
        <v>277</v>
      </c>
      <c r="E34" s="183">
        <v>2562</v>
      </c>
      <c r="F34" s="177">
        <f>E34*'Прайс-лист'!I3*(1-'Прайс-лист'!$E$3)</f>
        <v>2049.6</v>
      </c>
      <c r="G34" s="179">
        <v>0</v>
      </c>
      <c r="H34" s="178">
        <f t="shared" si="1"/>
        <v>0</v>
      </c>
      <c r="I34" s="81"/>
      <c r="J34" s="111" t="s">
        <v>332</v>
      </c>
      <c r="K34" s="111" t="s">
        <v>349</v>
      </c>
      <c r="L34" s="108" t="s">
        <v>456</v>
      </c>
      <c r="M34" s="114"/>
      <c r="O34" s="114"/>
      <c r="P34" s="109"/>
      <c r="Q34" s="281" t="s">
        <v>614</v>
      </c>
      <c r="R34" s="111" t="s">
        <v>435</v>
      </c>
      <c r="S34" s="109"/>
    </row>
    <row r="35" spans="2:19" ht="15.75" customHeight="1" outlineLevel="1">
      <c r="B35" s="306">
        <v>211701</v>
      </c>
      <c r="C35" s="304" t="s">
        <v>464</v>
      </c>
      <c r="D35" s="195" t="s">
        <v>277</v>
      </c>
      <c r="E35" s="183">
        <v>3519</v>
      </c>
      <c r="F35" s="177">
        <f>E35*'Прайс-лист'!I3*(1-'Прайс-лист'!$E$3)</f>
        <v>2815.2000000000003</v>
      </c>
      <c r="G35" s="179">
        <v>0</v>
      </c>
      <c r="H35" s="178">
        <f t="shared" si="1"/>
        <v>0</v>
      </c>
      <c r="J35" s="111" t="s">
        <v>333</v>
      </c>
      <c r="K35" s="111" t="s">
        <v>350</v>
      </c>
      <c r="L35" s="133" t="s">
        <v>346</v>
      </c>
      <c r="M35" s="114"/>
      <c r="N35" s="114"/>
      <c r="O35" s="114"/>
      <c r="P35" s="110"/>
      <c r="Q35" s="280" t="s">
        <v>403</v>
      </c>
      <c r="S35" s="111"/>
    </row>
    <row r="36" spans="2:19" ht="15.75" customHeight="1" outlineLevel="1">
      <c r="B36" s="306">
        <v>2004</v>
      </c>
      <c r="C36" s="304" t="s">
        <v>279</v>
      </c>
      <c r="D36" s="195" t="s">
        <v>277</v>
      </c>
      <c r="E36" s="183">
        <v>0</v>
      </c>
      <c r="F36" s="177">
        <f>E36*'Прайс-лист'!I3*(1-'Прайс-лист'!$E$3)</f>
        <v>0</v>
      </c>
      <c r="G36" s="179">
        <v>0</v>
      </c>
      <c r="H36" s="178">
        <f t="shared" si="0"/>
        <v>0</v>
      </c>
      <c r="L36" s="133" t="s">
        <v>455</v>
      </c>
      <c r="M36" s="111"/>
      <c r="N36" s="111"/>
      <c r="O36" s="111"/>
      <c r="P36" s="155"/>
      <c r="Q36" s="280" t="s">
        <v>404</v>
      </c>
      <c r="S36" s="111"/>
    </row>
    <row r="37" spans="2:19" ht="15.75" customHeight="1" outlineLevel="1">
      <c r="B37" s="306">
        <v>3073</v>
      </c>
      <c r="C37" s="302" t="s">
        <v>408</v>
      </c>
      <c r="D37" s="195" t="s">
        <v>277</v>
      </c>
      <c r="E37" s="183">
        <v>163</v>
      </c>
      <c r="F37" s="177">
        <f>E37*'Прайс-лист'!I3*(1-'Прайс-лист'!$E$3)</f>
        <v>130.4</v>
      </c>
      <c r="G37" s="179">
        <v>0</v>
      </c>
      <c r="H37" s="178">
        <f t="shared" si="0"/>
        <v>0</v>
      </c>
      <c r="J37" s="67" t="s">
        <v>347</v>
      </c>
      <c r="K37" s="152"/>
      <c r="N37" s="112"/>
      <c r="O37" s="112"/>
      <c r="P37" s="155"/>
      <c r="Q37" s="280" t="s">
        <v>405</v>
      </c>
      <c r="S37" s="111"/>
    </row>
    <row r="38" spans="2:19" ht="15.75" customHeight="1" outlineLevel="1">
      <c r="B38" s="310">
        <v>3503</v>
      </c>
      <c r="C38" s="309" t="s">
        <v>329</v>
      </c>
      <c r="D38" s="182" t="s">
        <v>277</v>
      </c>
      <c r="E38" s="183">
        <v>627</v>
      </c>
      <c r="F38" s="177">
        <f>E38*'Прайс-лист'!I3*(1-'Прайс-лист'!$E$3)</f>
        <v>501.6</v>
      </c>
      <c r="G38" s="179">
        <v>0</v>
      </c>
      <c r="H38" s="178">
        <f t="shared" si="0"/>
        <v>0</v>
      </c>
      <c r="K38" s="152"/>
      <c r="L38" s="112"/>
      <c r="M38" s="112"/>
      <c r="N38" s="113"/>
      <c r="O38" s="113"/>
      <c r="P38" s="152"/>
      <c r="Q38" s="281" t="s">
        <v>615</v>
      </c>
    </row>
    <row r="39" spans="2:19" ht="15.75" customHeight="1" outlineLevel="1">
      <c r="B39" s="308" t="s">
        <v>378</v>
      </c>
      <c r="C39" s="301" t="s">
        <v>381</v>
      </c>
      <c r="D39" s="182" t="s">
        <v>277</v>
      </c>
      <c r="E39" s="183">
        <v>0</v>
      </c>
      <c r="F39" s="177">
        <f>E39*'Прайс-лист'!I3*(1-'Прайс-лист'!$E$3)</f>
        <v>0</v>
      </c>
      <c r="G39" s="179">
        <v>0</v>
      </c>
      <c r="H39" s="178">
        <f t="shared" si="0"/>
        <v>0</v>
      </c>
      <c r="K39" s="152"/>
      <c r="L39" s="113"/>
      <c r="M39" s="113"/>
      <c r="N39" s="113"/>
      <c r="O39" s="113"/>
      <c r="P39" s="67"/>
      <c r="Q39" s="280" t="s">
        <v>406</v>
      </c>
    </row>
    <row r="40" spans="2:19" ht="15.75" customHeight="1" outlineLevel="1">
      <c r="B40" s="308">
        <v>2143</v>
      </c>
      <c r="C40" s="305" t="s">
        <v>360</v>
      </c>
      <c r="D40" s="305"/>
      <c r="E40" s="183">
        <v>205</v>
      </c>
      <c r="F40" s="208">
        <f>E40*'Прайс-лист'!I3*(1-'Прайс-лист'!$E$3)</f>
        <v>164</v>
      </c>
      <c r="G40" s="179">
        <v>0</v>
      </c>
      <c r="H40" s="178">
        <f>F40*G40</f>
        <v>0</v>
      </c>
      <c r="M40" s="113"/>
      <c r="N40" s="113"/>
      <c r="O40" s="113"/>
      <c r="Q40" s="280" t="s">
        <v>407</v>
      </c>
    </row>
    <row r="41" spans="2:19" ht="15.75" customHeight="1" outlineLevel="1">
      <c r="B41" s="310">
        <v>2562</v>
      </c>
      <c r="C41" s="303" t="s">
        <v>440</v>
      </c>
      <c r="D41" s="303"/>
      <c r="E41" s="183">
        <v>202</v>
      </c>
      <c r="F41" s="177">
        <f>E41*'Прайс-лист'!I3*(1-'Прайс-лист'!$E$3)</f>
        <v>161.60000000000002</v>
      </c>
      <c r="G41" s="179">
        <v>0</v>
      </c>
      <c r="H41" s="178">
        <f>F41*G41</f>
        <v>0</v>
      </c>
      <c r="K41" s="113"/>
      <c r="M41" s="113"/>
      <c r="N41" s="113"/>
      <c r="O41" s="113"/>
      <c r="Q41" s="282"/>
    </row>
    <row r="42" spans="2:19" ht="15.75" customHeight="1" outlineLevel="1">
      <c r="C42" s="193" t="s">
        <v>4</v>
      </c>
      <c r="D42" s="193"/>
      <c r="E42" s="193"/>
      <c r="F42" s="193"/>
      <c r="G42" s="193"/>
      <c r="H42" s="193"/>
      <c r="M42" s="113"/>
      <c r="Q42" s="283" t="s">
        <v>347</v>
      </c>
    </row>
    <row r="43" spans="2:19" ht="15.75" customHeight="1" outlineLevel="1">
      <c r="B43" s="308">
        <v>414601</v>
      </c>
      <c r="C43" s="354" t="s">
        <v>377</v>
      </c>
      <c r="D43" s="354"/>
      <c r="E43" s="186">
        <v>71</v>
      </c>
      <c r="F43" s="177">
        <f>E43*'Прайс-лист'!I3*(1-'Прайс-лист'!$E$3)</f>
        <v>56.800000000000004</v>
      </c>
      <c r="G43" s="179">
        <v>0</v>
      </c>
      <c r="H43" s="178">
        <f t="shared" ref="H43:H58" si="2">F43*G43</f>
        <v>0</v>
      </c>
      <c r="Q43" s="110"/>
    </row>
    <row r="44" spans="2:19" ht="15.75" customHeight="1" outlineLevel="1">
      <c r="B44" s="308">
        <v>2533</v>
      </c>
      <c r="C44" s="354" t="s">
        <v>518</v>
      </c>
      <c r="D44" s="354"/>
      <c r="E44" s="186">
        <v>425</v>
      </c>
      <c r="F44" s="177">
        <f>E44*'Прайс-лист'!I3*(1-'Прайс-лист'!$E$3)</f>
        <v>340</v>
      </c>
      <c r="G44" s="179">
        <v>0</v>
      </c>
      <c r="H44" s="178">
        <f t="shared" si="2"/>
        <v>0</v>
      </c>
      <c r="Q44" s="110"/>
    </row>
    <row r="45" spans="2:19" ht="15.75" customHeight="1" outlineLevel="1">
      <c r="B45" s="300">
        <v>2534</v>
      </c>
      <c r="C45" s="349" t="s">
        <v>535</v>
      </c>
      <c r="D45" s="349"/>
      <c r="E45" s="186">
        <v>1217</v>
      </c>
      <c r="F45" s="208">
        <f>E45*'Прайс-лист'!I3*(1-'Прайс-лист'!$E$3)</f>
        <v>973.6</v>
      </c>
      <c r="G45" s="179">
        <v>0</v>
      </c>
      <c r="H45" s="178">
        <f t="shared" si="2"/>
        <v>0</v>
      </c>
      <c r="Q45" s="110"/>
    </row>
    <row r="46" spans="2:19" ht="15.75" customHeight="1" outlineLevel="1">
      <c r="B46" s="300">
        <v>2706</v>
      </c>
      <c r="C46" s="349" t="s">
        <v>107</v>
      </c>
      <c r="D46" s="349"/>
      <c r="E46" s="186">
        <v>686</v>
      </c>
      <c r="F46" s="208">
        <f>E46*'Прайс-лист'!I3*(1-'Прайс-лист'!$E$3)</f>
        <v>548.80000000000007</v>
      </c>
      <c r="G46" s="179">
        <v>0</v>
      </c>
      <c r="H46" s="178">
        <f t="shared" si="2"/>
        <v>0</v>
      </c>
      <c r="Q46" s="57"/>
    </row>
    <row r="47" spans="2:19" ht="15.75" customHeight="1" outlineLevel="1">
      <c r="B47" s="300">
        <v>2705</v>
      </c>
      <c r="C47" s="349" t="s">
        <v>106</v>
      </c>
      <c r="D47" s="349"/>
      <c r="E47" s="186">
        <v>735</v>
      </c>
      <c r="F47" s="208">
        <f>E47*'Прайс-лист'!I3*(1-'Прайс-лист'!$E$3)</f>
        <v>588</v>
      </c>
      <c r="G47" s="179">
        <v>0</v>
      </c>
      <c r="H47" s="178">
        <f t="shared" si="2"/>
        <v>0</v>
      </c>
      <c r="Q47" s="57"/>
    </row>
    <row r="48" spans="2:19" ht="15.75" customHeight="1" outlineLevel="1">
      <c r="B48" s="300">
        <v>2601</v>
      </c>
      <c r="C48" s="349" t="s">
        <v>633</v>
      </c>
      <c r="D48" s="349"/>
      <c r="E48" s="186">
        <v>101</v>
      </c>
      <c r="F48" s="208">
        <f>E48*'Прайс-лист'!I3*(1-'Прайс-лист'!$E$3)</f>
        <v>80.800000000000011</v>
      </c>
      <c r="G48" s="179">
        <v>0</v>
      </c>
      <c r="H48" s="178">
        <f>F48*G48</f>
        <v>0</v>
      </c>
      <c r="Q48" s="57"/>
    </row>
    <row r="49" spans="2:8" ht="15.75" customHeight="1" outlineLevel="1">
      <c r="B49" s="300">
        <v>2418</v>
      </c>
      <c r="C49" s="349" t="s">
        <v>523</v>
      </c>
      <c r="D49" s="349"/>
      <c r="E49" s="186">
        <v>471</v>
      </c>
      <c r="F49" s="208">
        <f>E49*'Прайс-лист'!I3*(1-'Прайс-лист'!$E$3)</f>
        <v>376.8</v>
      </c>
      <c r="G49" s="179">
        <v>0</v>
      </c>
      <c r="H49" s="178">
        <f t="shared" si="2"/>
        <v>0</v>
      </c>
    </row>
    <row r="50" spans="2:8" ht="15.75" customHeight="1" outlineLevel="1">
      <c r="B50" s="300">
        <v>2319</v>
      </c>
      <c r="C50" s="349" t="s">
        <v>108</v>
      </c>
      <c r="D50" s="349"/>
      <c r="E50" s="186">
        <v>287</v>
      </c>
      <c r="F50" s="208">
        <f>E50*'Прайс-лист'!I3*(1-'Прайс-лист'!$E$3)</f>
        <v>229.60000000000002</v>
      </c>
      <c r="G50" s="179">
        <v>0</v>
      </c>
      <c r="H50" s="178">
        <f t="shared" si="2"/>
        <v>0</v>
      </c>
    </row>
    <row r="51" spans="2:8" ht="15.75" customHeight="1" outlineLevel="1">
      <c r="B51" s="306">
        <v>307401</v>
      </c>
      <c r="C51" s="353" t="s">
        <v>294</v>
      </c>
      <c r="D51" s="353"/>
      <c r="E51" s="183">
        <v>39</v>
      </c>
      <c r="F51" s="208">
        <f>E51*'Прайс-лист'!I3*(1-'Прайс-лист'!$E$3)</f>
        <v>31.200000000000003</v>
      </c>
      <c r="G51" s="248">
        <f>IF(G37*G50,1,0)</f>
        <v>0</v>
      </c>
      <c r="H51" s="178">
        <f t="shared" si="2"/>
        <v>0</v>
      </c>
    </row>
    <row r="52" spans="2:8" ht="15.75" customHeight="1" outlineLevel="1">
      <c r="B52" s="306">
        <v>2736</v>
      </c>
      <c r="C52" s="353" t="s">
        <v>328</v>
      </c>
      <c r="D52" s="353"/>
      <c r="E52" s="183">
        <v>857</v>
      </c>
      <c r="F52" s="208">
        <f>E52*'Прайс-лист'!I3*(1-'Прайс-лист'!$E$3)</f>
        <v>685.6</v>
      </c>
      <c r="G52" s="179">
        <v>0</v>
      </c>
      <c r="H52" s="178">
        <f t="shared" si="2"/>
        <v>0</v>
      </c>
    </row>
    <row r="53" spans="2:8" ht="15.75" customHeight="1" outlineLevel="1">
      <c r="B53" s="300">
        <v>2945</v>
      </c>
      <c r="C53" s="349" t="s">
        <v>6</v>
      </c>
      <c r="D53" s="349"/>
      <c r="E53" s="186">
        <v>174</v>
      </c>
      <c r="F53" s="208">
        <f>E53*'Прайс-лист'!I3*(1-'Прайс-лист'!$E$3)</f>
        <v>139.20000000000002</v>
      </c>
      <c r="G53" s="179">
        <v>0</v>
      </c>
      <c r="H53" s="178">
        <f t="shared" si="2"/>
        <v>0</v>
      </c>
    </row>
    <row r="54" spans="2:8" ht="14.25" outlineLevel="1">
      <c r="B54" s="300">
        <v>2946</v>
      </c>
      <c r="C54" s="349" t="s">
        <v>67</v>
      </c>
      <c r="D54" s="349"/>
      <c r="E54" s="186">
        <v>213</v>
      </c>
      <c r="F54" s="208">
        <f>E54*'Прайс-лист'!I3*(1-'Прайс-лист'!$E$3)</f>
        <v>170.4</v>
      </c>
      <c r="G54" s="179">
        <v>0</v>
      </c>
      <c r="H54" s="178">
        <f t="shared" si="2"/>
        <v>0</v>
      </c>
    </row>
    <row r="55" spans="2:8" ht="15.75" customHeight="1" outlineLevel="1">
      <c r="B55" s="300">
        <v>2892</v>
      </c>
      <c r="C55" s="349" t="s">
        <v>8</v>
      </c>
      <c r="D55" s="349"/>
      <c r="E55" s="186">
        <v>510</v>
      </c>
      <c r="F55" s="208">
        <f>E55*'Прайс-лист'!I3*(1-'Прайс-лист'!$E$3)</f>
        <v>408</v>
      </c>
      <c r="G55" s="179">
        <v>0</v>
      </c>
      <c r="H55" s="178">
        <f t="shared" si="2"/>
        <v>0</v>
      </c>
    </row>
    <row r="56" spans="2:8" ht="15.75" customHeight="1" outlineLevel="1">
      <c r="B56" s="300">
        <v>2893</v>
      </c>
      <c r="C56" s="349" t="s">
        <v>327</v>
      </c>
      <c r="D56" s="349"/>
      <c r="E56" s="186">
        <v>109</v>
      </c>
      <c r="F56" s="208">
        <f>E56*'Прайс-лист'!I3*(1-'Прайс-лист'!$E$3)</f>
        <v>87.2</v>
      </c>
      <c r="G56" s="179">
        <v>0</v>
      </c>
      <c r="H56" s="178">
        <f t="shared" si="2"/>
        <v>0</v>
      </c>
    </row>
    <row r="57" spans="2:8" ht="15.75" customHeight="1" outlineLevel="1">
      <c r="B57" s="300">
        <v>2392</v>
      </c>
      <c r="C57" s="349" t="s">
        <v>529</v>
      </c>
      <c r="D57" s="349"/>
      <c r="E57" s="186">
        <v>655</v>
      </c>
      <c r="F57" s="208">
        <f>E57*'Прайс-лист'!I3*(1-'Прайс-лист'!$E$3)</f>
        <v>524</v>
      </c>
      <c r="G57" s="179">
        <v>0</v>
      </c>
      <c r="H57" s="209">
        <f t="shared" si="2"/>
        <v>0</v>
      </c>
    </row>
    <row r="58" spans="2:8" ht="15.75" customHeight="1" outlineLevel="1">
      <c r="B58" s="300">
        <v>2398</v>
      </c>
      <c r="C58" s="349" t="s">
        <v>112</v>
      </c>
      <c r="D58" s="349"/>
      <c r="E58" s="186">
        <v>1121</v>
      </c>
      <c r="F58" s="208">
        <f>E58*'Прайс-лист'!I3*(1-'Прайс-лист'!$E$3)</f>
        <v>896.80000000000007</v>
      </c>
      <c r="G58" s="179">
        <v>0</v>
      </c>
      <c r="H58" s="178">
        <f t="shared" si="2"/>
        <v>0</v>
      </c>
    </row>
    <row r="59" spans="2:8" ht="18">
      <c r="B59" s="3"/>
      <c r="C59" s="256"/>
      <c r="D59" s="256"/>
      <c r="E59" s="87"/>
      <c r="F59" s="380" t="s">
        <v>9</v>
      </c>
      <c r="G59" s="350">
        <f>SUM(H26:H58)</f>
        <v>10140</v>
      </c>
      <c r="H59" s="350"/>
    </row>
  </sheetData>
  <sortState ref="A38:H52">
    <sortCondition ref="A38"/>
  </sortState>
  <mergeCells count="61">
    <mergeCell ref="C50:D50"/>
    <mergeCell ref="C51:D51"/>
    <mergeCell ref="C52:D52"/>
    <mergeCell ref="C58:D58"/>
    <mergeCell ref="C53:D53"/>
    <mergeCell ref="C54:D54"/>
    <mergeCell ref="C55:D55"/>
    <mergeCell ref="C56:D56"/>
    <mergeCell ref="C57:D57"/>
    <mergeCell ref="C45:D45"/>
    <mergeCell ref="C46:D46"/>
    <mergeCell ref="C47:D47"/>
    <mergeCell ref="C48:D48"/>
    <mergeCell ref="C49:D49"/>
    <mergeCell ref="F15:H15"/>
    <mergeCell ref="C23:D23"/>
    <mergeCell ref="C17:D17"/>
    <mergeCell ref="C43:D43"/>
    <mergeCell ref="C44:D44"/>
    <mergeCell ref="F10:H10"/>
    <mergeCell ref="F11:H11"/>
    <mergeCell ref="F12:H12"/>
    <mergeCell ref="F13:H13"/>
    <mergeCell ref="F14:H14"/>
    <mergeCell ref="F21:H21"/>
    <mergeCell ref="F22:H22"/>
    <mergeCell ref="C18:D18"/>
    <mergeCell ref="F23:H23"/>
    <mergeCell ref="C28:H28"/>
    <mergeCell ref="T2:U2"/>
    <mergeCell ref="B2:H2"/>
    <mergeCell ref="B3:H3"/>
    <mergeCell ref="C9:D9"/>
    <mergeCell ref="C10:D10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F9:H9"/>
    <mergeCell ref="G59:H59"/>
    <mergeCell ref="C11:D11"/>
    <mergeCell ref="C12:D12"/>
    <mergeCell ref="C13:D13"/>
    <mergeCell ref="C16:D16"/>
    <mergeCell ref="F18:H18"/>
    <mergeCell ref="C14:D14"/>
    <mergeCell ref="C15:D15"/>
    <mergeCell ref="C19:D19"/>
    <mergeCell ref="C22:D22"/>
    <mergeCell ref="C20:D20"/>
    <mergeCell ref="C21:D21"/>
    <mergeCell ref="F16:H16"/>
    <mergeCell ref="F17:H17"/>
    <mergeCell ref="F19:H19"/>
    <mergeCell ref="F20:H20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$Q$30:$Q$42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V60"/>
  <sheetViews>
    <sheetView showGridLines="0" zoomScaleNormal="100" workbookViewId="0">
      <pane ySplit="2" topLeftCell="A29" activePane="bottomLeft" state="frozen"/>
      <selection pane="bottomLeft" activeCell="F56" sqref="F56:H56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8.7109375" style="152" customWidth="1"/>
    <col min="10" max="15" width="15.7109375" style="152" hidden="1" customWidth="1" outlineLevel="1"/>
    <col min="16" max="18" width="15.7109375" style="60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425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162"/>
      <c r="F4" s="342">
        <v>420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162"/>
      <c r="F5" s="342">
        <v>290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162"/>
      <c r="F6" s="342">
        <v>200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162"/>
      <c r="F7" s="342">
        <v>105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162"/>
      <c r="F8" s="342">
        <v>48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162"/>
      <c r="F9" s="342">
        <v>255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162"/>
      <c r="F10" s="342">
        <v>800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162"/>
      <c r="F11" s="342">
        <v>6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162"/>
      <c r="F12" s="342">
        <v>4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162"/>
      <c r="F13" s="300"/>
      <c r="G13" s="300">
        <v>40</v>
      </c>
      <c r="H13" s="300"/>
    </row>
    <row r="14" spans="2:20" ht="15.75" customHeight="1" outlineLevel="1">
      <c r="B14" s="161"/>
      <c r="C14" s="351" t="s">
        <v>24</v>
      </c>
      <c r="D14" s="351"/>
      <c r="E14" s="162"/>
      <c r="F14" s="342">
        <v>60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162"/>
      <c r="F15" s="342">
        <v>60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162"/>
      <c r="F16" s="342">
        <v>120</v>
      </c>
      <c r="G16" s="342"/>
      <c r="H16" s="342"/>
    </row>
    <row r="17" spans="2:19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9" ht="15.75" customHeight="1" outlineLevel="1">
      <c r="B18" s="161"/>
      <c r="C18" s="351" t="s">
        <v>28</v>
      </c>
      <c r="D18" s="351"/>
      <c r="E18" s="162"/>
      <c r="F18" s="342" t="s">
        <v>178</v>
      </c>
      <c r="G18" s="342"/>
      <c r="H18" s="342"/>
    </row>
    <row r="19" spans="2:19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9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9" ht="15.75" customHeight="1" outlineLevel="1">
      <c r="B21" s="161"/>
      <c r="C21" s="353" t="s">
        <v>156</v>
      </c>
      <c r="D21" s="353"/>
      <c r="E21" s="162"/>
      <c r="F21" s="342" t="s">
        <v>432</v>
      </c>
      <c r="G21" s="342"/>
      <c r="H21" s="342"/>
    </row>
    <row r="22" spans="2:19" ht="15.75" customHeight="1" outlineLevel="1">
      <c r="B22" s="161"/>
      <c r="C22" s="353" t="s">
        <v>157</v>
      </c>
      <c r="D22" s="353"/>
      <c r="E22" s="162"/>
      <c r="F22" s="342" t="s">
        <v>433</v>
      </c>
      <c r="G22" s="342"/>
      <c r="H22" s="342"/>
    </row>
    <row r="23" spans="2:19" ht="15.75" customHeight="1" outlineLevel="1">
      <c r="B23" s="161"/>
      <c r="C23" s="353" t="s">
        <v>35</v>
      </c>
      <c r="D23" s="353"/>
      <c r="E23" s="162"/>
      <c r="F23" s="342">
        <v>325</v>
      </c>
      <c r="G23" s="342"/>
      <c r="H23" s="342"/>
    </row>
    <row r="24" spans="2:19" ht="15.75" customHeight="1">
      <c r="B24" s="51"/>
      <c r="C24" s="54"/>
      <c r="D24" s="54"/>
      <c r="E24" s="89"/>
      <c r="F24" s="54"/>
      <c r="G24" s="54"/>
      <c r="H24" s="53"/>
    </row>
    <row r="25" spans="2:19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9" ht="15.75" customHeight="1" outlineLevel="1">
      <c r="B26" s="255">
        <v>1800</v>
      </c>
      <c r="C26" s="246" t="s">
        <v>146</v>
      </c>
      <c r="D26" s="246"/>
      <c r="E26" s="176">
        <v>8764</v>
      </c>
      <c r="F26" s="177">
        <f>E26*'Прайс-лист'!I3*(1-'Прайс-лист'!$E$3)</f>
        <v>7011.2000000000007</v>
      </c>
      <c r="G26" s="255"/>
      <c r="H26" s="178">
        <f>F26</f>
        <v>7011.2000000000007</v>
      </c>
    </row>
    <row r="27" spans="2:19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9" ht="305.25" customHeight="1" outlineLevel="2">
      <c r="B28" s="180"/>
      <c r="C28" s="346" t="s">
        <v>641</v>
      </c>
      <c r="D28" s="346"/>
      <c r="E28" s="346"/>
      <c r="F28" s="346"/>
      <c r="G28" s="346"/>
      <c r="H28" s="346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6">
        <v>2480</v>
      </c>
      <c r="C30" s="309" t="s">
        <v>3</v>
      </c>
      <c r="D30" s="182" t="s">
        <v>277</v>
      </c>
      <c r="E30" s="210">
        <v>412</v>
      </c>
      <c r="F30" s="177">
        <f>E30*'Прайс-лист'!I3*(1-'Прайс-лист'!$E$3)</f>
        <v>329.6</v>
      </c>
      <c r="G30" s="179">
        <v>0</v>
      </c>
      <c r="H30" s="178">
        <f t="shared" ref="H30:H40" si="0"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  <c r="R30" s="107" t="s">
        <v>277</v>
      </c>
      <c r="S30" s="152" t="s">
        <v>353</v>
      </c>
    </row>
    <row r="31" spans="2:19" ht="15.75" customHeight="1" outlineLevel="1">
      <c r="B31" s="194"/>
      <c r="C31" s="304" t="s">
        <v>454</v>
      </c>
      <c r="D31" s="195" t="s">
        <v>277</v>
      </c>
      <c r="E31" s="183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si="0"/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09" t="s">
        <v>334</v>
      </c>
      <c r="R31" s="111" t="s">
        <v>383</v>
      </c>
      <c r="S31" s="152" t="s">
        <v>353</v>
      </c>
    </row>
    <row r="32" spans="2:19" ht="15.75" customHeight="1" outlineLevel="1">
      <c r="B32" s="306">
        <v>2120</v>
      </c>
      <c r="C32" s="304" t="s">
        <v>458</v>
      </c>
      <c r="D32" s="195" t="s">
        <v>277</v>
      </c>
      <c r="E32" s="183">
        <v>151</v>
      </c>
      <c r="F32" s="177">
        <f>E32*'Прайс-лист'!I3*(1-'Прайс-лист'!$E$3)</f>
        <v>120.80000000000001</v>
      </c>
      <c r="G32" s="179">
        <v>0</v>
      </c>
      <c r="H32" s="177">
        <f t="shared" si="0"/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9" t="s">
        <v>335</v>
      </c>
      <c r="R32" s="107" t="s">
        <v>382</v>
      </c>
      <c r="S32" s="152" t="s">
        <v>353</v>
      </c>
    </row>
    <row r="33" spans="2:19" ht="15.75" customHeight="1" outlineLevel="1">
      <c r="B33" s="306"/>
      <c r="C33" s="304" t="s">
        <v>465</v>
      </c>
      <c r="D33" s="195" t="s">
        <v>277</v>
      </c>
      <c r="E33" s="183">
        <v>2105</v>
      </c>
      <c r="F33" s="177">
        <f>E33*'Прайс-лист'!I3*(1-'Прайс-лист'!$E$3)</f>
        <v>1684</v>
      </c>
      <c r="G33" s="179">
        <v>0</v>
      </c>
      <c r="H33" s="178">
        <f t="shared" si="0"/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09" t="s">
        <v>336</v>
      </c>
      <c r="R33" s="109"/>
      <c r="S33" s="152" t="s">
        <v>353</v>
      </c>
    </row>
    <row r="34" spans="2:19" ht="15.75" customHeight="1" outlineLevel="1">
      <c r="B34" s="306">
        <v>211201</v>
      </c>
      <c r="C34" s="304" t="s">
        <v>464</v>
      </c>
      <c r="D34" s="195" t="s">
        <v>277</v>
      </c>
      <c r="E34" s="183">
        <v>2888</v>
      </c>
      <c r="F34" s="177">
        <f>E34*'Прайс-лист'!I3*(1-'Прайс-лист'!$E$3)</f>
        <v>2310.4</v>
      </c>
      <c r="G34" s="179">
        <v>0</v>
      </c>
      <c r="H34" s="178">
        <f t="shared" si="0"/>
        <v>0</v>
      </c>
      <c r="J34" s="111" t="s">
        <v>332</v>
      </c>
      <c r="K34" s="108" t="s">
        <v>452</v>
      </c>
      <c r="L34" s="114" t="s">
        <v>353</v>
      </c>
      <c r="N34" s="114"/>
      <c r="O34" s="109"/>
      <c r="P34" s="281" t="s">
        <v>614</v>
      </c>
      <c r="Q34" s="111" t="s">
        <v>435</v>
      </c>
      <c r="R34" s="109"/>
      <c r="S34" s="152" t="s">
        <v>353</v>
      </c>
    </row>
    <row r="35" spans="2:19" ht="15.75" customHeight="1" outlineLevel="1">
      <c r="B35" s="306">
        <v>2004</v>
      </c>
      <c r="C35" s="304" t="s">
        <v>279</v>
      </c>
      <c r="D35" s="195" t="s">
        <v>277</v>
      </c>
      <c r="E35" s="210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M35" s="114"/>
      <c r="N35" s="114"/>
      <c r="O35" s="110"/>
      <c r="P35" s="280" t="s">
        <v>403</v>
      </c>
      <c r="Q35" s="152"/>
      <c r="R35" s="111"/>
    </row>
    <row r="36" spans="2:19" ht="15.75" customHeight="1" outlineLevel="1">
      <c r="B36" s="306">
        <v>3082</v>
      </c>
      <c r="C36" s="305" t="s">
        <v>408</v>
      </c>
      <c r="D36" s="195" t="s">
        <v>277</v>
      </c>
      <c r="E36" s="210">
        <v>129</v>
      </c>
      <c r="F36" s="177">
        <f>E36*'Прайс-лист'!I3*(1-'Прайс-лист'!$E$3)</f>
        <v>103.2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55"/>
      <c r="P36" s="280" t="s">
        <v>404</v>
      </c>
      <c r="Q36" s="152"/>
      <c r="R36" s="57"/>
    </row>
    <row r="37" spans="2:19" ht="15.75" customHeight="1" outlineLevel="1">
      <c r="B37" s="306">
        <v>3507</v>
      </c>
      <c r="C37" s="309" t="s">
        <v>329</v>
      </c>
      <c r="D37" s="182" t="s">
        <v>277</v>
      </c>
      <c r="E37" s="210">
        <v>403</v>
      </c>
      <c r="F37" s="177">
        <f>E37*'Прайс-лист'!I3*(1-'Прайс-лист'!$E$3)</f>
        <v>322.40000000000003</v>
      </c>
      <c r="G37" s="179">
        <v>0</v>
      </c>
      <c r="H37" s="178">
        <f t="shared" si="0"/>
        <v>0</v>
      </c>
      <c r="O37" s="155"/>
      <c r="P37" s="280" t="s">
        <v>405</v>
      </c>
      <c r="Q37" s="112"/>
      <c r="R37" s="57"/>
    </row>
    <row r="38" spans="2:19" ht="15.75" customHeight="1" outlineLevel="1">
      <c r="B38" s="300" t="s">
        <v>378</v>
      </c>
      <c r="C38" s="301" t="s">
        <v>381</v>
      </c>
      <c r="D38" s="182" t="s">
        <v>277</v>
      </c>
      <c r="E38" s="183">
        <v>0</v>
      </c>
      <c r="F38" s="177">
        <f>E38*'Прайс-лист'!I3*(1-'Прайс-лист'!$E$3)</f>
        <v>0</v>
      </c>
      <c r="G38" s="179">
        <v>0</v>
      </c>
      <c r="H38" s="178">
        <f t="shared" si="0"/>
        <v>0</v>
      </c>
      <c r="P38" s="281" t="s">
        <v>615</v>
      </c>
      <c r="Q38" s="152"/>
      <c r="R38" s="152"/>
    </row>
    <row r="39" spans="2:19" ht="15.75" customHeight="1" outlineLevel="1">
      <c r="B39" s="300">
        <v>2143</v>
      </c>
      <c r="C39" s="305" t="s">
        <v>360</v>
      </c>
      <c r="D39" s="305"/>
      <c r="E39" s="183">
        <v>205</v>
      </c>
      <c r="F39" s="208">
        <f>E39*'Прайс-лист'!I3*(1-'Прайс-лист'!$E$3)</f>
        <v>164</v>
      </c>
      <c r="G39" s="179">
        <v>0</v>
      </c>
      <c r="H39" s="178">
        <f t="shared" si="0"/>
        <v>0</v>
      </c>
      <c r="O39" s="67"/>
      <c r="P39" s="280" t="s">
        <v>406</v>
      </c>
      <c r="Q39" s="152"/>
      <c r="R39" s="152"/>
    </row>
    <row r="40" spans="2:19" ht="15.75" customHeight="1" outlineLevel="1">
      <c r="B40" s="306">
        <v>2561</v>
      </c>
      <c r="C40" s="303" t="s">
        <v>440</v>
      </c>
      <c r="D40" s="303"/>
      <c r="E40" s="183">
        <v>117</v>
      </c>
      <c r="F40" s="177">
        <f>E40*'Прайс-лист'!I3*(1-'Прайс-лист'!$E$3)</f>
        <v>93.600000000000009</v>
      </c>
      <c r="G40" s="179">
        <v>0</v>
      </c>
      <c r="H40" s="178">
        <f t="shared" si="0"/>
        <v>0</v>
      </c>
      <c r="P40" s="280" t="s">
        <v>407</v>
      </c>
      <c r="Q40" s="56"/>
    </row>
    <row r="41" spans="2:19" ht="15.75" customHeight="1" outlineLevel="1">
      <c r="C41" s="193" t="s">
        <v>4</v>
      </c>
      <c r="D41" s="193"/>
      <c r="E41" s="193"/>
      <c r="F41" s="193"/>
      <c r="G41" s="193"/>
      <c r="H41" s="193"/>
      <c r="P41" s="282"/>
    </row>
    <row r="42" spans="2:19" ht="15.75" customHeight="1" outlineLevel="1">
      <c r="B42" s="300">
        <v>414601</v>
      </c>
      <c r="C42" s="354" t="s">
        <v>377</v>
      </c>
      <c r="D42" s="354"/>
      <c r="E42" s="183">
        <v>71</v>
      </c>
      <c r="F42" s="177">
        <f>E42*'Прайс-лист'!I3*(1-'Прайс-лист'!$E$3)</f>
        <v>56.800000000000004</v>
      </c>
      <c r="G42" s="179">
        <v>0</v>
      </c>
      <c r="H42" s="178">
        <f>F42*G42</f>
        <v>0</v>
      </c>
      <c r="P42" s="283" t="s">
        <v>347</v>
      </c>
    </row>
    <row r="43" spans="2:19" ht="15.75" customHeight="1" outlineLevel="1">
      <c r="B43" s="300">
        <v>2529</v>
      </c>
      <c r="C43" s="354" t="s">
        <v>518</v>
      </c>
      <c r="D43" s="354"/>
      <c r="E43" s="183">
        <v>355</v>
      </c>
      <c r="F43" s="177">
        <f>E43*'Прайс-лист'!I3*(1-'Прайс-лист'!$E$3)</f>
        <v>284</v>
      </c>
      <c r="G43" s="179">
        <v>0</v>
      </c>
      <c r="H43" s="178">
        <f>F43*G43</f>
        <v>0</v>
      </c>
      <c r="P43" s="58"/>
    </row>
    <row r="44" spans="2:19" ht="15.75" customHeight="1" outlineLevel="1">
      <c r="B44" s="300">
        <v>2515</v>
      </c>
      <c r="C44" s="354" t="s">
        <v>95</v>
      </c>
      <c r="D44" s="354"/>
      <c r="E44" s="210">
        <v>241</v>
      </c>
      <c r="F44" s="177">
        <f>E44*'Прайс-лист'!I3*(1-'Прайс-лист'!$E$3)</f>
        <v>192.8</v>
      </c>
      <c r="G44" s="179">
        <v>0</v>
      </c>
      <c r="H44" s="178">
        <f>F44*G44</f>
        <v>0</v>
      </c>
    </row>
    <row r="45" spans="2:19" ht="15.75" customHeight="1" outlineLevel="1">
      <c r="B45" s="300">
        <v>2707</v>
      </c>
      <c r="C45" s="354" t="s">
        <v>426</v>
      </c>
      <c r="D45" s="354"/>
      <c r="E45" s="210">
        <v>577</v>
      </c>
      <c r="F45" s="177">
        <f>E45*'Прайс-лист'!I3*(1-'Прайс-лист'!$E$3)</f>
        <v>461.6</v>
      </c>
      <c r="G45" s="179">
        <v>0</v>
      </c>
      <c r="H45" s="178">
        <f t="shared" ref="H45:H55" si="1">F45*G45</f>
        <v>0</v>
      </c>
    </row>
    <row r="46" spans="2:19" ht="15.75" customHeight="1" outlineLevel="1">
      <c r="B46" s="300">
        <v>2602</v>
      </c>
      <c r="C46" s="354" t="s">
        <v>469</v>
      </c>
      <c r="D46" s="354"/>
      <c r="E46" s="210">
        <v>810</v>
      </c>
      <c r="F46" s="177">
        <f>E46*'Прайс-лист'!I3*(1-'Прайс-лист'!$E$3)</f>
        <v>648</v>
      </c>
      <c r="G46" s="179">
        <v>0</v>
      </c>
      <c r="H46" s="178">
        <f t="shared" si="1"/>
        <v>0</v>
      </c>
    </row>
    <row r="47" spans="2:19" ht="15.75" customHeight="1" outlineLevel="1">
      <c r="B47" s="300">
        <v>2601</v>
      </c>
      <c r="C47" s="354" t="s">
        <v>633</v>
      </c>
      <c r="D47" s="354"/>
      <c r="E47" s="210">
        <v>101</v>
      </c>
      <c r="F47" s="177">
        <f>E47*'Прайс-лист'!I3*(1-'Прайс-лист'!$E$3)</f>
        <v>80.800000000000011</v>
      </c>
      <c r="G47" s="179">
        <v>0</v>
      </c>
      <c r="H47" s="178">
        <f>F47*G47</f>
        <v>0</v>
      </c>
    </row>
    <row r="48" spans="2:19" ht="15.75" customHeight="1" outlineLevel="1">
      <c r="B48" s="300">
        <v>2318</v>
      </c>
      <c r="C48" s="354" t="s">
        <v>108</v>
      </c>
      <c r="D48" s="354"/>
      <c r="E48" s="210">
        <v>247</v>
      </c>
      <c r="F48" s="177">
        <f>E48*'Прайс-лист'!I3*(1-'Прайс-лист'!$E$3)</f>
        <v>197.60000000000002</v>
      </c>
      <c r="G48" s="179">
        <v>0</v>
      </c>
      <c r="H48" s="178">
        <f>F48*G48</f>
        <v>0</v>
      </c>
    </row>
    <row r="49" spans="2:22" ht="15.75" customHeight="1" outlineLevel="1">
      <c r="B49" s="306">
        <v>308301</v>
      </c>
      <c r="C49" s="351" t="s">
        <v>294</v>
      </c>
      <c r="D49" s="351"/>
      <c r="E49" s="210">
        <v>30</v>
      </c>
      <c r="F49" s="177">
        <f>E49*'Прайс-лист'!I3*(1-'Прайс-лист'!$E$3)</f>
        <v>24</v>
      </c>
      <c r="G49" s="248">
        <f>IF(G36*G48,1,0)</f>
        <v>0</v>
      </c>
      <c r="H49" s="178">
        <f t="shared" si="1"/>
        <v>0</v>
      </c>
    </row>
    <row r="50" spans="2:22" ht="15.75" customHeight="1" outlineLevel="1">
      <c r="B50" s="300">
        <v>2967</v>
      </c>
      <c r="C50" s="354" t="s">
        <v>6</v>
      </c>
      <c r="D50" s="354"/>
      <c r="E50" s="210">
        <v>143</v>
      </c>
      <c r="F50" s="177">
        <f>E50*'Прайс-лист'!I3*(1-'Прайс-лист'!$E$3)</f>
        <v>114.4</v>
      </c>
      <c r="G50" s="179">
        <v>0</v>
      </c>
      <c r="H50" s="178">
        <f t="shared" si="1"/>
        <v>0</v>
      </c>
    </row>
    <row r="51" spans="2:22" ht="15.75" customHeight="1" outlineLevel="1">
      <c r="B51" s="300">
        <v>2968</v>
      </c>
      <c r="C51" s="354" t="s">
        <v>7</v>
      </c>
      <c r="D51" s="354"/>
      <c r="E51" s="210">
        <v>177</v>
      </c>
      <c r="F51" s="177">
        <f>E51*'Прайс-лист'!I3*(1-'Прайс-лист'!$E$3)</f>
        <v>141.6</v>
      </c>
      <c r="G51" s="179">
        <v>0</v>
      </c>
      <c r="H51" s="178">
        <f t="shared" si="1"/>
        <v>0</v>
      </c>
    </row>
    <row r="52" spans="2:22" ht="15.75" customHeight="1" outlineLevel="1">
      <c r="B52" s="300">
        <v>7004</v>
      </c>
      <c r="C52" s="354" t="s">
        <v>8</v>
      </c>
      <c r="D52" s="354"/>
      <c r="E52" s="210">
        <v>417</v>
      </c>
      <c r="F52" s="177">
        <f>E52*'Прайс-лист'!I3*(1-'Прайс-лист'!$E$3)</f>
        <v>333.6</v>
      </c>
      <c r="G52" s="179">
        <v>0</v>
      </c>
      <c r="H52" s="178">
        <f t="shared" si="1"/>
        <v>0</v>
      </c>
    </row>
    <row r="53" spans="2:22" ht="15.75" customHeight="1" outlineLevel="1">
      <c r="B53" s="300">
        <v>7005</v>
      </c>
      <c r="C53" s="354" t="s">
        <v>427</v>
      </c>
      <c r="D53" s="354"/>
      <c r="E53" s="210">
        <v>99</v>
      </c>
      <c r="F53" s="177">
        <f>E53*'Прайс-лист'!I3*(1-'Прайс-лист'!$E$3)</f>
        <v>79.2</v>
      </c>
      <c r="G53" s="179">
        <v>0</v>
      </c>
      <c r="H53" s="178">
        <f t="shared" si="1"/>
        <v>0</v>
      </c>
    </row>
    <row r="54" spans="2:22" ht="15.75" customHeight="1" outlineLevel="1">
      <c r="B54" s="300">
        <v>2391</v>
      </c>
      <c r="C54" s="349" t="s">
        <v>528</v>
      </c>
      <c r="D54" s="349"/>
      <c r="E54" s="210">
        <v>530</v>
      </c>
      <c r="F54" s="177">
        <f>E54*'Прайс-лист'!I3*(1-'Прайс-лист'!$E$3)</f>
        <v>424</v>
      </c>
      <c r="G54" s="179">
        <v>0</v>
      </c>
      <c r="H54" s="178">
        <f t="shared" si="1"/>
        <v>0</v>
      </c>
    </row>
    <row r="55" spans="2:22" ht="15.75" customHeight="1" outlineLevel="1">
      <c r="B55" s="300">
        <v>2396</v>
      </c>
      <c r="C55" s="349" t="s">
        <v>531</v>
      </c>
      <c r="D55" s="349"/>
      <c r="E55" s="210">
        <v>710</v>
      </c>
      <c r="F55" s="177">
        <f>E55*'Прайс-лист'!I3*(1-'Прайс-лист'!$E$3)</f>
        <v>568</v>
      </c>
      <c r="G55" s="179">
        <v>0</v>
      </c>
      <c r="H55" s="178">
        <f t="shared" si="1"/>
        <v>0</v>
      </c>
    </row>
    <row r="56" spans="2:22" ht="18">
      <c r="B56" s="3"/>
      <c r="C56" s="256"/>
      <c r="D56" s="256"/>
      <c r="E56" s="87"/>
      <c r="F56" s="380" t="s">
        <v>9</v>
      </c>
      <c r="G56" s="350">
        <f>SUM(H26:H55)</f>
        <v>7011.2000000000007</v>
      </c>
      <c r="H56" s="350"/>
    </row>
    <row r="60" spans="2:22" ht="15.75" customHeight="1">
      <c r="V60" s="152" t="s">
        <v>353</v>
      </c>
    </row>
  </sheetData>
  <mergeCells count="58"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C16:D16"/>
    <mergeCell ref="C17:D17"/>
    <mergeCell ref="C18:D18"/>
    <mergeCell ref="C22:D22"/>
    <mergeCell ref="C23:D23"/>
    <mergeCell ref="C19:D19"/>
    <mergeCell ref="C20:D20"/>
    <mergeCell ref="C21:D21"/>
    <mergeCell ref="G56:H56"/>
    <mergeCell ref="C13:D13"/>
    <mergeCell ref="S2:T2"/>
    <mergeCell ref="B3:H3"/>
    <mergeCell ref="C4:D4"/>
    <mergeCell ref="C6:D6"/>
    <mergeCell ref="C7:D7"/>
    <mergeCell ref="C8:D8"/>
    <mergeCell ref="C5:D5"/>
    <mergeCell ref="B2:H2"/>
    <mergeCell ref="C12:D12"/>
    <mergeCell ref="C14:D14"/>
    <mergeCell ref="C15:D15"/>
    <mergeCell ref="C9:D9"/>
    <mergeCell ref="C10:D10"/>
    <mergeCell ref="C11:D11"/>
  </mergeCells>
  <dataValidations count="10">
    <dataValidation type="list" allowBlank="1" showInputMessage="1" showErrorMessage="1" sqref="D31">
      <formula1>$K$30:$K$36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$P$30:$P$42</formula1>
    </dataValidation>
    <dataValidation type="list" allowBlank="1" showInputMessage="1" showErrorMessage="1" sqref="D44">
      <formula1>#REF!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40" activePane="bottomLeft" state="frozen"/>
      <selection pane="bottomLeft" activeCell="I65" sqref="I65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8" width="15.710937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183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162"/>
      <c r="F4" s="342">
        <v>360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162"/>
      <c r="F5" s="342">
        <v>270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162"/>
      <c r="F6" s="342">
        <v>186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162"/>
      <c r="F7" s="342">
        <v>88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162"/>
      <c r="F8" s="342">
        <v>46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162"/>
      <c r="F9" s="342">
        <v>170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162"/>
      <c r="F10" s="342">
        <v>650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162"/>
      <c r="F11" s="342">
        <v>5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162"/>
      <c r="F12" s="342">
        <v>3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162"/>
      <c r="F13" s="300"/>
      <c r="G13" s="300">
        <v>25</v>
      </c>
      <c r="H13" s="300"/>
    </row>
    <row r="14" spans="2:20" ht="15.75" customHeight="1" outlineLevel="1">
      <c r="B14" s="161"/>
      <c r="C14" s="351" t="s">
        <v>24</v>
      </c>
      <c r="D14" s="351"/>
      <c r="E14" s="162"/>
      <c r="F14" s="342">
        <v>40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162"/>
      <c r="F15" s="342">
        <v>40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162"/>
      <c r="F16" s="342">
        <v>95</v>
      </c>
      <c r="G16" s="342"/>
      <c r="H16" s="342"/>
    </row>
    <row r="17" spans="2:18" ht="15.75" customHeight="1" outlineLevel="1">
      <c r="B17" s="161"/>
      <c r="C17" s="351" t="s">
        <v>27</v>
      </c>
      <c r="D17" s="351"/>
      <c r="E17" s="162"/>
      <c r="F17" s="342">
        <v>508</v>
      </c>
      <c r="G17" s="342"/>
      <c r="H17" s="342"/>
    </row>
    <row r="18" spans="2:18" ht="15.75" customHeight="1" outlineLevel="1">
      <c r="B18" s="161"/>
      <c r="C18" s="351" t="s">
        <v>28</v>
      </c>
      <c r="D18" s="351"/>
      <c r="E18" s="162"/>
      <c r="F18" s="342" t="s">
        <v>29</v>
      </c>
      <c r="G18" s="342"/>
      <c r="H18" s="342"/>
    </row>
    <row r="19" spans="2:18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8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8" ht="15.75" customHeight="1" outlineLevel="1">
      <c r="B21" s="161"/>
      <c r="C21" s="353" t="s">
        <v>156</v>
      </c>
      <c r="D21" s="353"/>
      <c r="E21" s="162"/>
      <c r="F21" s="342" t="s">
        <v>176</v>
      </c>
      <c r="G21" s="342"/>
      <c r="H21" s="342"/>
    </row>
    <row r="22" spans="2:18" ht="15.75" customHeight="1" outlineLevel="1">
      <c r="B22" s="161"/>
      <c r="C22" s="353" t="s">
        <v>157</v>
      </c>
      <c r="D22" s="353"/>
      <c r="E22" s="162"/>
      <c r="F22" s="342" t="s">
        <v>177</v>
      </c>
      <c r="G22" s="342"/>
      <c r="H22" s="342"/>
    </row>
    <row r="23" spans="2:18" ht="15.75" customHeight="1" outlineLevel="1">
      <c r="B23" s="161"/>
      <c r="C23" s="353" t="s">
        <v>35</v>
      </c>
      <c r="D23" s="353"/>
      <c r="E23" s="162"/>
      <c r="F23" s="342">
        <v>235</v>
      </c>
      <c r="G23" s="342"/>
      <c r="H23" s="342"/>
    </row>
    <row r="24" spans="2:18" ht="15.75" customHeight="1">
      <c r="B24" s="51"/>
      <c r="C24" s="54"/>
      <c r="D24" s="54"/>
      <c r="E24" s="89"/>
      <c r="F24" s="54"/>
      <c r="G24" s="54"/>
      <c r="H24" s="53"/>
    </row>
    <row r="25" spans="2:18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8" ht="15.75" customHeight="1" outlineLevel="1">
      <c r="B26" s="255">
        <v>1092</v>
      </c>
      <c r="C26" s="246" t="s">
        <v>146</v>
      </c>
      <c r="D26" s="246"/>
      <c r="E26" s="176">
        <v>6701</v>
      </c>
      <c r="F26" s="177">
        <f>E26*'Прайс-лист'!I3*(1-'Прайс-лист'!$E$3)</f>
        <v>5360.8</v>
      </c>
      <c r="G26" s="255"/>
      <c r="H26" s="178">
        <f>F26</f>
        <v>5360.8</v>
      </c>
    </row>
    <row r="27" spans="2:18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80"/>
      <c r="C28" s="346" t="s">
        <v>642</v>
      </c>
      <c r="D28" s="346"/>
      <c r="E28" s="346"/>
      <c r="F28" s="346"/>
      <c r="G28" s="346"/>
      <c r="H28" s="346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8">
        <v>2479</v>
      </c>
      <c r="C30" s="254" t="s">
        <v>3</v>
      </c>
      <c r="D30" s="184" t="s">
        <v>277</v>
      </c>
      <c r="E30" s="210">
        <v>287</v>
      </c>
      <c r="F30" s="177">
        <f>E30*'Прайс-лист'!I3*(1-'Прайс-лист'!$E$3)</f>
        <v>229.60000000000002</v>
      </c>
      <c r="G30" s="179">
        <v>0</v>
      </c>
      <c r="H30" s="178">
        <f t="shared" ref="H30:H40" si="0"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  <c r="R30" s="107" t="s">
        <v>277</v>
      </c>
    </row>
    <row r="31" spans="2:18" ht="15.75" customHeight="1" outlineLevel="1">
      <c r="B31" s="194"/>
      <c r="C31" s="247" t="s">
        <v>454</v>
      </c>
      <c r="D31" s="195" t="s">
        <v>277</v>
      </c>
      <c r="E31" s="210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si="0"/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09" t="s">
        <v>334</v>
      </c>
      <c r="R31" s="111" t="s">
        <v>383</v>
      </c>
    </row>
    <row r="32" spans="2:18" ht="15.75" customHeight="1" outlineLevel="1">
      <c r="B32" s="248">
        <v>2121</v>
      </c>
      <c r="C32" s="247" t="s">
        <v>458</v>
      </c>
      <c r="D32" s="195" t="s">
        <v>277</v>
      </c>
      <c r="E32" s="210">
        <v>126</v>
      </c>
      <c r="F32" s="177">
        <f>E32*'Прайс-лист'!I3*(1-'Прайс-лист'!$E$3)</f>
        <v>100.80000000000001</v>
      </c>
      <c r="G32" s="179">
        <v>0</v>
      </c>
      <c r="H32" s="177">
        <f t="shared" si="0"/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9" t="s">
        <v>335</v>
      </c>
      <c r="R32" s="107" t="s">
        <v>382</v>
      </c>
    </row>
    <row r="33" spans="2:18" ht="15.75" customHeight="1" outlineLevel="1">
      <c r="B33" s="248"/>
      <c r="C33" s="247" t="s">
        <v>465</v>
      </c>
      <c r="D33" s="195" t="s">
        <v>277</v>
      </c>
      <c r="E33" s="210">
        <v>1504</v>
      </c>
      <c r="F33" s="177">
        <f>E33*'Прайс-лист'!I3*(1-'Прайс-лист'!$E$3)</f>
        <v>1203.2</v>
      </c>
      <c r="G33" s="179">
        <v>0</v>
      </c>
      <c r="H33" s="178">
        <f t="shared" si="0"/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09" t="s">
        <v>336</v>
      </c>
      <c r="R33" s="109"/>
    </row>
    <row r="34" spans="2:18" ht="15.75" customHeight="1" outlineLevel="1">
      <c r="B34" s="248">
        <v>210901</v>
      </c>
      <c r="C34" s="247" t="s">
        <v>464</v>
      </c>
      <c r="D34" s="195" t="s">
        <v>277</v>
      </c>
      <c r="E34" s="210">
        <v>2208</v>
      </c>
      <c r="F34" s="177">
        <f>E34*'Прайс-лист'!I3*(1-'Прайс-лист'!$E$3)</f>
        <v>1766.4</v>
      </c>
      <c r="G34" s="179">
        <v>0</v>
      </c>
      <c r="H34" s="178">
        <f t="shared" ref="H34" si="1">F34*G34</f>
        <v>0</v>
      </c>
      <c r="J34" s="111" t="s">
        <v>332</v>
      </c>
      <c r="K34" s="108" t="s">
        <v>452</v>
      </c>
      <c r="L34" s="114"/>
      <c r="N34" s="114"/>
      <c r="O34" s="109"/>
      <c r="P34" s="281" t="s">
        <v>614</v>
      </c>
      <c r="Q34" s="111" t="s">
        <v>435</v>
      </c>
      <c r="R34" s="109"/>
    </row>
    <row r="35" spans="2:18" ht="15.75" customHeight="1" outlineLevel="1">
      <c r="B35" s="248">
        <v>2004</v>
      </c>
      <c r="C35" s="247" t="s">
        <v>279</v>
      </c>
      <c r="D35" s="195" t="s">
        <v>277</v>
      </c>
      <c r="E35" s="210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N35" s="114"/>
      <c r="O35" s="110"/>
      <c r="P35" s="280" t="s">
        <v>403</v>
      </c>
      <c r="R35" s="111"/>
    </row>
    <row r="36" spans="2:18" ht="15.75" customHeight="1" outlineLevel="1">
      <c r="B36" s="248">
        <v>3063</v>
      </c>
      <c r="C36" s="246" t="s">
        <v>278</v>
      </c>
      <c r="D36" s="195" t="s">
        <v>277</v>
      </c>
      <c r="E36" s="210">
        <v>107</v>
      </c>
      <c r="F36" s="177">
        <f>E36*'Прайс-лист'!I3*(1-'Прайс-лист'!$E$3)</f>
        <v>85.600000000000009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55"/>
      <c r="P36" s="280" t="s">
        <v>404</v>
      </c>
      <c r="R36" s="57"/>
    </row>
    <row r="37" spans="2:18" ht="15.75" customHeight="1" outlineLevel="1">
      <c r="B37" s="248">
        <v>3501</v>
      </c>
      <c r="C37" s="254" t="s">
        <v>329</v>
      </c>
      <c r="D37" s="184" t="s">
        <v>277</v>
      </c>
      <c r="E37" s="210">
        <v>336</v>
      </c>
      <c r="F37" s="177">
        <f>E37*'Прайс-лист'!I3*(1-'Прайс-лист'!$E$3)</f>
        <v>268.8</v>
      </c>
      <c r="G37" s="179">
        <v>0</v>
      </c>
      <c r="H37" s="178">
        <f t="shared" si="0"/>
        <v>0</v>
      </c>
      <c r="O37" s="155"/>
      <c r="P37" s="280" t="s">
        <v>405</v>
      </c>
      <c r="Q37" s="112"/>
      <c r="R37" s="57"/>
    </row>
    <row r="38" spans="2:18" ht="15.75" customHeight="1" outlineLevel="1">
      <c r="B38" s="245" t="s">
        <v>378</v>
      </c>
      <c r="C38" s="252" t="s">
        <v>381</v>
      </c>
      <c r="D38" s="184" t="s">
        <v>277</v>
      </c>
      <c r="E38" s="183">
        <v>0</v>
      </c>
      <c r="F38" s="177">
        <f>E38*'Прайс-лист'!I3*(1-'Прайс-лист'!$E$3)</f>
        <v>0</v>
      </c>
      <c r="G38" s="179">
        <v>0</v>
      </c>
      <c r="H38" s="178">
        <f t="shared" si="0"/>
        <v>0</v>
      </c>
      <c r="P38" s="281" t="s">
        <v>615</v>
      </c>
    </row>
    <row r="39" spans="2:18" ht="15.75" customHeight="1" outlineLevel="1">
      <c r="B39" s="248">
        <v>2560</v>
      </c>
      <c r="C39" s="247" t="s">
        <v>440</v>
      </c>
      <c r="D39" s="247"/>
      <c r="E39" s="183">
        <v>58</v>
      </c>
      <c r="F39" s="177">
        <f>E39*'Прайс-лист'!I3*(1-'Прайс-лист'!$E$3)</f>
        <v>46.400000000000006</v>
      </c>
      <c r="G39" s="179">
        <v>0</v>
      </c>
      <c r="H39" s="178">
        <f t="shared" si="0"/>
        <v>0</v>
      </c>
      <c r="O39" s="67"/>
      <c r="P39" s="280" t="s">
        <v>406</v>
      </c>
    </row>
    <row r="40" spans="2:18" ht="15.75" customHeight="1" outlineLevel="1">
      <c r="B40" s="245">
        <v>2130</v>
      </c>
      <c r="C40" s="181" t="s">
        <v>289</v>
      </c>
      <c r="D40" s="181"/>
      <c r="E40" s="211">
        <v>242</v>
      </c>
      <c r="F40" s="177">
        <f>E40*'Прайс-лист'!I3*(1-'Прайс-лист'!$E$3)</f>
        <v>193.60000000000002</v>
      </c>
      <c r="G40" s="179">
        <v>0</v>
      </c>
      <c r="H40" s="178">
        <f t="shared" si="0"/>
        <v>0</v>
      </c>
      <c r="P40" s="280" t="s">
        <v>407</v>
      </c>
      <c r="Q40" s="60"/>
      <c r="R40" s="60"/>
    </row>
    <row r="41" spans="2:18" ht="15.75" customHeight="1" outlineLevel="1">
      <c r="C41" s="193" t="s">
        <v>4</v>
      </c>
      <c r="D41" s="193"/>
      <c r="E41" s="193"/>
      <c r="F41" s="193"/>
      <c r="G41" s="193"/>
      <c r="H41" s="193"/>
      <c r="P41" s="282"/>
      <c r="Q41" s="56"/>
      <c r="R41" s="56"/>
    </row>
    <row r="42" spans="2:18" ht="15.75" customHeight="1" outlineLevel="1">
      <c r="B42" s="250">
        <v>4146</v>
      </c>
      <c r="C42" s="354" t="s">
        <v>384</v>
      </c>
      <c r="D42" s="354"/>
      <c r="E42" s="211">
        <v>36</v>
      </c>
      <c r="F42" s="177">
        <f>E42*'Прайс-лист'!I3*(1-'Прайс-лист'!$E$3)</f>
        <v>28.8</v>
      </c>
      <c r="G42" s="179">
        <v>0</v>
      </c>
      <c r="H42" s="178">
        <f t="shared" ref="H42:H54" si="2">F42*G42</f>
        <v>0</v>
      </c>
      <c r="P42" s="283"/>
      <c r="Q42" s="56"/>
      <c r="R42" s="56"/>
    </row>
    <row r="43" spans="2:18" ht="15.75" customHeight="1" outlineLevel="1">
      <c r="B43" s="250">
        <v>2704</v>
      </c>
      <c r="C43" s="354" t="s">
        <v>97</v>
      </c>
      <c r="D43" s="354"/>
      <c r="E43" s="211">
        <v>528</v>
      </c>
      <c r="F43" s="177">
        <f>E43*'Прайс-лист'!I3*(1-'Прайс-лист'!$E$3)</f>
        <v>422.40000000000003</v>
      </c>
      <c r="G43" s="179">
        <v>0</v>
      </c>
      <c r="H43" s="178">
        <f t="shared" si="2"/>
        <v>0</v>
      </c>
      <c r="Q43" s="56"/>
    </row>
    <row r="44" spans="2:18" ht="15.75" customHeight="1" outlineLevel="1">
      <c r="B44" s="250">
        <v>2605</v>
      </c>
      <c r="C44" s="354" t="s">
        <v>634</v>
      </c>
      <c r="D44" s="354"/>
      <c r="E44" s="211">
        <v>521</v>
      </c>
      <c r="F44" s="177">
        <f>E44*'Прайс-лист'!I3*(1-'Прайс-лист'!$E$3)</f>
        <v>416.8</v>
      </c>
      <c r="G44" s="179">
        <v>0</v>
      </c>
      <c r="H44" s="178">
        <f t="shared" si="2"/>
        <v>0</v>
      </c>
      <c r="Q44" s="56"/>
    </row>
    <row r="45" spans="2:18" ht="15.75" customHeight="1" outlineLevel="1">
      <c r="B45" s="250">
        <v>2601</v>
      </c>
      <c r="C45" s="354" t="s">
        <v>633</v>
      </c>
      <c r="D45" s="354"/>
      <c r="E45" s="211">
        <v>101</v>
      </c>
      <c r="F45" s="177">
        <f>E45*'Прайс-лист'!I3*(1-'Прайс-лист'!$E$3)</f>
        <v>80.800000000000011</v>
      </c>
      <c r="G45" s="179">
        <v>0</v>
      </c>
      <c r="H45" s="178">
        <f>F45*G45</f>
        <v>0</v>
      </c>
    </row>
    <row r="46" spans="2:18" ht="15.75" customHeight="1" outlineLevel="1">
      <c r="B46" s="250">
        <v>2310</v>
      </c>
      <c r="C46" s="354" t="s">
        <v>98</v>
      </c>
      <c r="D46" s="354"/>
      <c r="E46" s="211">
        <v>215</v>
      </c>
      <c r="F46" s="177">
        <f>E46*'Прайс-лист'!I3*(1-'Прайс-лист'!$E$3)</f>
        <v>172</v>
      </c>
      <c r="G46" s="179">
        <v>0</v>
      </c>
      <c r="H46" s="178">
        <f t="shared" si="2"/>
        <v>0</v>
      </c>
    </row>
    <row r="47" spans="2:18" ht="15.75" customHeight="1" outlineLevel="1">
      <c r="B47" s="250">
        <v>2919</v>
      </c>
      <c r="C47" s="354" t="s">
        <v>6</v>
      </c>
      <c r="D47" s="354"/>
      <c r="E47" s="211">
        <v>124</v>
      </c>
      <c r="F47" s="177">
        <f>E47*'Прайс-лист'!I3*(1-'Прайс-лист'!$E$3)</f>
        <v>99.2</v>
      </c>
      <c r="G47" s="179">
        <v>0</v>
      </c>
      <c r="H47" s="178">
        <f t="shared" si="2"/>
        <v>0</v>
      </c>
    </row>
    <row r="48" spans="2:18" ht="15.75" customHeight="1" outlineLevel="1">
      <c r="B48" s="250">
        <v>2920</v>
      </c>
      <c r="C48" s="354" t="s">
        <v>7</v>
      </c>
      <c r="D48" s="354"/>
      <c r="E48" s="211">
        <v>154</v>
      </c>
      <c r="F48" s="177">
        <f>E48*'Прайс-лист'!I3*(1-'Прайс-лист'!$E$3)</f>
        <v>123.2</v>
      </c>
      <c r="G48" s="179">
        <v>0</v>
      </c>
      <c r="H48" s="178">
        <f t="shared" si="2"/>
        <v>0</v>
      </c>
    </row>
    <row r="49" spans="2:8" ht="15.75" customHeight="1" outlineLevel="1">
      <c r="B49" s="250">
        <v>2824</v>
      </c>
      <c r="C49" s="354" t="s">
        <v>521</v>
      </c>
      <c r="D49" s="354"/>
      <c r="E49" s="211">
        <v>338</v>
      </c>
      <c r="F49" s="177">
        <f>E49*'Прайс-лист'!I3*(1-'Прайс-лист'!$E$3)</f>
        <v>270.40000000000003</v>
      </c>
      <c r="G49" s="179">
        <v>0</v>
      </c>
      <c r="H49" s="178">
        <f t="shared" si="2"/>
        <v>0</v>
      </c>
    </row>
    <row r="50" spans="2:8" ht="15.75" customHeight="1" outlineLevel="1">
      <c r="B50" s="250">
        <v>2825</v>
      </c>
      <c r="C50" s="354" t="s">
        <v>102</v>
      </c>
      <c r="D50" s="354"/>
      <c r="E50" s="211">
        <v>383</v>
      </c>
      <c r="F50" s="177">
        <f>E50*'Прайс-лист'!I3*(1-'Прайс-лист'!$E$3)</f>
        <v>306.40000000000003</v>
      </c>
      <c r="G50" s="179">
        <v>0</v>
      </c>
      <c r="H50" s="178">
        <f t="shared" si="2"/>
        <v>0</v>
      </c>
    </row>
    <row r="51" spans="2:8" ht="15.75" customHeight="1" outlineLevel="1">
      <c r="B51" s="250">
        <v>2846</v>
      </c>
      <c r="C51" s="354" t="s">
        <v>103</v>
      </c>
      <c r="D51" s="354"/>
      <c r="E51" s="211">
        <v>83</v>
      </c>
      <c r="F51" s="177">
        <f>E51*'Прайс-лист'!I3*(1-'Прайс-лист'!$E$3)</f>
        <v>66.400000000000006</v>
      </c>
      <c r="G51" s="179">
        <v>0</v>
      </c>
      <c r="H51" s="178">
        <f t="shared" si="2"/>
        <v>0</v>
      </c>
    </row>
    <row r="52" spans="2:8" ht="15.75" customHeight="1" outlineLevel="1">
      <c r="B52" s="250">
        <v>2842</v>
      </c>
      <c r="C52" s="354" t="s">
        <v>104</v>
      </c>
      <c r="D52" s="354"/>
      <c r="E52" s="211">
        <v>84</v>
      </c>
      <c r="F52" s="177">
        <f>E52*'Прайс-лист'!I3*(1-'Прайс-лист'!$E$3)</f>
        <v>67.2</v>
      </c>
      <c r="G52" s="179">
        <v>0</v>
      </c>
      <c r="H52" s="178">
        <f t="shared" si="2"/>
        <v>0</v>
      </c>
    </row>
    <row r="53" spans="2:8" ht="15.75" customHeight="1" outlineLevel="1">
      <c r="B53" s="250">
        <v>2391</v>
      </c>
      <c r="C53" s="349" t="s">
        <v>528</v>
      </c>
      <c r="D53" s="349"/>
      <c r="E53" s="211">
        <v>530</v>
      </c>
      <c r="F53" s="177">
        <f>E53*'Прайс-лист'!I3*(1-'Прайс-лист'!$E$3)</f>
        <v>424</v>
      </c>
      <c r="G53" s="179">
        <v>0</v>
      </c>
      <c r="H53" s="178">
        <f t="shared" si="2"/>
        <v>0</v>
      </c>
    </row>
    <row r="54" spans="2:8" ht="15.75" customHeight="1" outlineLevel="1">
      <c r="B54" s="250">
        <v>2396</v>
      </c>
      <c r="C54" s="349" t="s">
        <v>531</v>
      </c>
      <c r="D54" s="349"/>
      <c r="E54" s="211">
        <v>710</v>
      </c>
      <c r="F54" s="177">
        <f>E54*'Прайс-лист'!I3*(1-'Прайс-лист'!$E$3)</f>
        <v>568</v>
      </c>
      <c r="G54" s="179">
        <v>0</v>
      </c>
      <c r="H54" s="178">
        <f t="shared" si="2"/>
        <v>0</v>
      </c>
    </row>
    <row r="55" spans="2:8" ht="18">
      <c r="B55" s="3"/>
      <c r="C55" s="256"/>
      <c r="D55" s="256"/>
      <c r="E55" s="87"/>
      <c r="F55" s="380" t="s">
        <v>9</v>
      </c>
      <c r="G55" s="350">
        <f>SUM(H26:H54)</f>
        <v>5360.8</v>
      </c>
      <c r="H55" s="350"/>
    </row>
  </sheetData>
  <sortState ref="A38:H51">
    <sortCondition ref="A38"/>
  </sortState>
  <mergeCells count="57">
    <mergeCell ref="C46:D46"/>
    <mergeCell ref="C52:D52"/>
    <mergeCell ref="C53:D53"/>
    <mergeCell ref="C54:D54"/>
    <mergeCell ref="C47:D47"/>
    <mergeCell ref="C48:D48"/>
    <mergeCell ref="C49:D49"/>
    <mergeCell ref="C50:D50"/>
    <mergeCell ref="C51:D51"/>
    <mergeCell ref="F19:H19"/>
    <mergeCell ref="C42:D42"/>
    <mergeCell ref="C43:D43"/>
    <mergeCell ref="C44:D44"/>
    <mergeCell ref="C45:D45"/>
    <mergeCell ref="F11:H11"/>
    <mergeCell ref="F12:H12"/>
    <mergeCell ref="F14:H14"/>
    <mergeCell ref="F15:H15"/>
    <mergeCell ref="F16:H16"/>
    <mergeCell ref="F6:H6"/>
    <mergeCell ref="F7:H7"/>
    <mergeCell ref="F8:H8"/>
    <mergeCell ref="F9:H9"/>
    <mergeCell ref="F10:H10"/>
    <mergeCell ref="S2:T2"/>
    <mergeCell ref="B2:H2"/>
    <mergeCell ref="B3:H3"/>
    <mergeCell ref="C4:D4"/>
    <mergeCell ref="C5:D5"/>
    <mergeCell ref="F4:H4"/>
    <mergeCell ref="F5:H5"/>
    <mergeCell ref="C6:D6"/>
    <mergeCell ref="C7:D7"/>
    <mergeCell ref="C8:D8"/>
    <mergeCell ref="C9:D9"/>
    <mergeCell ref="C16:D16"/>
    <mergeCell ref="C10:D10"/>
    <mergeCell ref="C11:D11"/>
    <mergeCell ref="C12:D12"/>
    <mergeCell ref="C14:D14"/>
    <mergeCell ref="C15:D15"/>
    <mergeCell ref="G55:H55"/>
    <mergeCell ref="C13:D13"/>
    <mergeCell ref="F20:H20"/>
    <mergeCell ref="F21:H21"/>
    <mergeCell ref="F22:H22"/>
    <mergeCell ref="C22:D22"/>
    <mergeCell ref="C23:D23"/>
    <mergeCell ref="F23:H23"/>
    <mergeCell ref="C17:D17"/>
    <mergeCell ref="C18:D18"/>
    <mergeCell ref="C19:D19"/>
    <mergeCell ref="C20:D20"/>
    <mergeCell ref="C21:D21"/>
    <mergeCell ref="C28:H28"/>
    <mergeCell ref="F17:H17"/>
    <mergeCell ref="F18:H18"/>
  </mergeCells>
  <dataValidations count="10">
    <dataValidation type="list" allowBlank="1" showInputMessage="1" showErrorMessage="1" sqref="D49">
      <formula1>#REF!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29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52" customWidth="1"/>
    <col min="2" max="2" width="12.7109375" style="152" customWidth="1"/>
    <col min="3" max="3" width="80.7109375" style="152" customWidth="1"/>
    <col min="4" max="4" width="25.7109375" style="152" customWidth="1"/>
    <col min="5" max="5" width="10.7109375" style="154" hidden="1" customWidth="1"/>
    <col min="6" max="6" width="15.7109375" style="153" customWidth="1"/>
    <col min="7" max="7" width="10.7109375" style="152" customWidth="1"/>
    <col min="8" max="8" width="15.7109375" style="153" customWidth="1"/>
    <col min="9" max="9" width="9.140625" style="152"/>
    <col min="10" max="17" width="15.7109375" style="152" hidden="1" customWidth="1" outlineLevel="1"/>
    <col min="18" max="18" width="16.140625" style="152" hidden="1" customWidth="1" outlineLevel="1"/>
    <col min="19" max="19" width="9.140625" style="152" collapsed="1"/>
    <col min="20" max="16384" width="9.140625" style="152"/>
  </cols>
  <sheetData>
    <row r="2" spans="2:20" ht="15.75" customHeight="1">
      <c r="B2" s="344" t="s">
        <v>182</v>
      </c>
      <c r="C2" s="344"/>
      <c r="D2" s="344"/>
      <c r="E2" s="344"/>
      <c r="F2" s="344"/>
      <c r="G2" s="344"/>
      <c r="H2" s="344"/>
      <c r="S2" s="343" t="s">
        <v>411</v>
      </c>
      <c r="T2" s="343"/>
    </row>
    <row r="3" spans="2:20" ht="15.75" customHeight="1" outlineLevel="1">
      <c r="B3" s="352" t="s">
        <v>15</v>
      </c>
      <c r="C3" s="352"/>
      <c r="D3" s="352"/>
      <c r="E3" s="352"/>
      <c r="F3" s="352"/>
      <c r="G3" s="352"/>
      <c r="H3" s="352"/>
    </row>
    <row r="4" spans="2:20" ht="15.75" customHeight="1" outlineLevel="1">
      <c r="B4" s="161"/>
      <c r="C4" s="351" t="s">
        <v>16</v>
      </c>
      <c r="D4" s="351"/>
      <c r="E4" s="162"/>
      <c r="F4" s="342">
        <v>330</v>
      </c>
      <c r="G4" s="342"/>
      <c r="H4" s="342"/>
    </row>
    <row r="5" spans="2:20" ht="15.75" customHeight="1" outlineLevel="1">
      <c r="B5" s="161"/>
      <c r="C5" s="351" t="s">
        <v>17</v>
      </c>
      <c r="D5" s="351"/>
      <c r="E5" s="162"/>
      <c r="F5" s="342">
        <v>240</v>
      </c>
      <c r="G5" s="342"/>
      <c r="H5" s="342"/>
    </row>
    <row r="6" spans="2:20" ht="15.75" customHeight="1" outlineLevel="1">
      <c r="B6" s="161"/>
      <c r="C6" s="351" t="s">
        <v>18</v>
      </c>
      <c r="D6" s="351"/>
      <c r="E6" s="162"/>
      <c r="F6" s="342">
        <v>176</v>
      </c>
      <c r="G6" s="342"/>
      <c r="H6" s="342"/>
    </row>
    <row r="7" spans="2:20" ht="15.75" customHeight="1" outlineLevel="1">
      <c r="B7" s="161"/>
      <c r="C7" s="351" t="s">
        <v>19</v>
      </c>
      <c r="D7" s="351"/>
      <c r="E7" s="162"/>
      <c r="F7" s="342">
        <v>80</v>
      </c>
      <c r="G7" s="342"/>
      <c r="H7" s="342"/>
    </row>
    <row r="8" spans="2:20" ht="15.75" customHeight="1" outlineLevel="1">
      <c r="B8" s="161"/>
      <c r="C8" s="351" t="s">
        <v>20</v>
      </c>
      <c r="D8" s="351"/>
      <c r="E8" s="162"/>
      <c r="F8" s="342">
        <v>43</v>
      </c>
      <c r="G8" s="342"/>
      <c r="H8" s="342"/>
    </row>
    <row r="9" spans="2:20" ht="15.75" customHeight="1" outlineLevel="1">
      <c r="B9" s="161"/>
      <c r="C9" s="351" t="s">
        <v>36</v>
      </c>
      <c r="D9" s="351"/>
      <c r="E9" s="162"/>
      <c r="F9" s="342">
        <v>129</v>
      </c>
      <c r="G9" s="342"/>
      <c r="H9" s="342"/>
    </row>
    <row r="10" spans="2:20" ht="15.75" customHeight="1" outlineLevel="1">
      <c r="B10" s="161"/>
      <c r="C10" s="351" t="s">
        <v>21</v>
      </c>
      <c r="D10" s="351"/>
      <c r="E10" s="162"/>
      <c r="F10" s="342">
        <v>580</v>
      </c>
      <c r="G10" s="342"/>
      <c r="H10" s="342"/>
    </row>
    <row r="11" spans="2:20" ht="15.75" customHeight="1" outlineLevel="1">
      <c r="B11" s="161"/>
      <c r="C11" s="351" t="s">
        <v>22</v>
      </c>
      <c r="D11" s="351"/>
      <c r="E11" s="162"/>
      <c r="F11" s="342">
        <v>4</v>
      </c>
      <c r="G11" s="342"/>
      <c r="H11" s="342"/>
    </row>
    <row r="12" spans="2:20" ht="15.75" customHeight="1" outlineLevel="1">
      <c r="B12" s="161"/>
      <c r="C12" s="351" t="s">
        <v>23</v>
      </c>
      <c r="D12" s="351"/>
      <c r="E12" s="162"/>
      <c r="F12" s="342">
        <v>3</v>
      </c>
      <c r="G12" s="342"/>
      <c r="H12" s="342"/>
    </row>
    <row r="13" spans="2:20" ht="15.75" customHeight="1" outlineLevel="1">
      <c r="B13" s="161"/>
      <c r="C13" s="351" t="s">
        <v>172</v>
      </c>
      <c r="D13" s="351"/>
      <c r="E13" s="162"/>
      <c r="F13" s="300"/>
      <c r="G13" s="300">
        <v>15</v>
      </c>
      <c r="H13" s="300"/>
    </row>
    <row r="14" spans="2:20" ht="15.75" customHeight="1" outlineLevel="1">
      <c r="B14" s="161"/>
      <c r="C14" s="351" t="s">
        <v>24</v>
      </c>
      <c r="D14" s="351"/>
      <c r="E14" s="162"/>
      <c r="F14" s="342">
        <v>25</v>
      </c>
      <c r="G14" s="342"/>
      <c r="H14" s="342"/>
    </row>
    <row r="15" spans="2:20" ht="15.75" customHeight="1" outlineLevel="1">
      <c r="B15" s="161"/>
      <c r="C15" s="351" t="s">
        <v>25</v>
      </c>
      <c r="D15" s="351"/>
      <c r="E15" s="162"/>
      <c r="F15" s="342">
        <v>30</v>
      </c>
      <c r="G15" s="342"/>
      <c r="H15" s="342"/>
    </row>
    <row r="16" spans="2:20" ht="15.75" customHeight="1" outlineLevel="1">
      <c r="B16" s="161"/>
      <c r="C16" s="351" t="s">
        <v>26</v>
      </c>
      <c r="D16" s="351"/>
      <c r="E16" s="162"/>
      <c r="F16" s="342">
        <v>70</v>
      </c>
      <c r="G16" s="342"/>
      <c r="H16" s="342"/>
    </row>
    <row r="17" spans="2:18" ht="15.75" customHeight="1" outlineLevel="1">
      <c r="B17" s="161"/>
      <c r="C17" s="351" t="s">
        <v>27</v>
      </c>
      <c r="D17" s="351"/>
      <c r="E17" s="162"/>
      <c r="F17" s="342">
        <v>381</v>
      </c>
      <c r="G17" s="342"/>
      <c r="H17" s="342"/>
    </row>
    <row r="18" spans="2:18" ht="15.75" customHeight="1" outlineLevel="1">
      <c r="B18" s="161"/>
      <c r="C18" s="351" t="s">
        <v>28</v>
      </c>
      <c r="D18" s="351"/>
      <c r="E18" s="162"/>
      <c r="F18" s="342" t="s">
        <v>173</v>
      </c>
      <c r="G18" s="342"/>
      <c r="H18" s="342"/>
    </row>
    <row r="19" spans="2:18" ht="15.75" customHeight="1" outlineLevel="1">
      <c r="B19" s="161"/>
      <c r="C19" s="351" t="s">
        <v>30</v>
      </c>
      <c r="D19" s="351"/>
      <c r="E19" s="162"/>
      <c r="F19" s="342" t="s">
        <v>31</v>
      </c>
      <c r="G19" s="342"/>
      <c r="H19" s="342"/>
    </row>
    <row r="20" spans="2:18" ht="15.75" customHeight="1" outlineLevel="1">
      <c r="B20" s="161"/>
      <c r="C20" s="351" t="s">
        <v>37</v>
      </c>
      <c r="D20" s="351"/>
      <c r="E20" s="162"/>
      <c r="F20" s="342" t="s">
        <v>49</v>
      </c>
      <c r="G20" s="342"/>
      <c r="H20" s="342"/>
    </row>
    <row r="21" spans="2:18" ht="15.75" customHeight="1" outlineLevel="1">
      <c r="B21" s="161"/>
      <c r="C21" s="353" t="s">
        <v>156</v>
      </c>
      <c r="D21" s="353"/>
      <c r="E21" s="162"/>
      <c r="F21" s="342" t="s">
        <v>174</v>
      </c>
      <c r="G21" s="342"/>
      <c r="H21" s="342"/>
    </row>
    <row r="22" spans="2:18" ht="15.75" customHeight="1" outlineLevel="1">
      <c r="B22" s="161"/>
      <c r="C22" s="353" t="s">
        <v>157</v>
      </c>
      <c r="D22" s="353"/>
      <c r="E22" s="162"/>
      <c r="F22" s="342" t="s">
        <v>175</v>
      </c>
      <c r="G22" s="342"/>
      <c r="H22" s="342"/>
    </row>
    <row r="23" spans="2:18" ht="15.75" customHeight="1" outlineLevel="1">
      <c r="B23" s="161"/>
      <c r="C23" s="353" t="s">
        <v>35</v>
      </c>
      <c r="D23" s="353"/>
      <c r="E23" s="162"/>
      <c r="F23" s="342">
        <v>195</v>
      </c>
      <c r="G23" s="342"/>
      <c r="H23" s="342"/>
    </row>
    <row r="24" spans="2:18" ht="15.75" customHeight="1">
      <c r="B24" s="51"/>
      <c r="C24" s="54"/>
      <c r="D24" s="54"/>
      <c r="E24" s="89"/>
      <c r="F24" s="54"/>
      <c r="G24" s="54"/>
      <c r="H24" s="53"/>
    </row>
    <row r="25" spans="2:18" ht="15.75" customHeight="1" outlineLevel="1">
      <c r="B25" s="201" t="s">
        <v>39</v>
      </c>
      <c r="C25" s="202" t="s">
        <v>44</v>
      </c>
      <c r="D25" s="202"/>
      <c r="E25" s="203" t="s">
        <v>1</v>
      </c>
      <c r="F25" s="202" t="s">
        <v>1</v>
      </c>
      <c r="G25" s="202" t="s">
        <v>40</v>
      </c>
      <c r="H25" s="204" t="s">
        <v>41</v>
      </c>
    </row>
    <row r="26" spans="2:18" ht="15.75" customHeight="1" outlineLevel="1">
      <c r="B26" s="255">
        <v>1082</v>
      </c>
      <c r="C26" s="246" t="s">
        <v>146</v>
      </c>
      <c r="D26" s="246"/>
      <c r="E26" s="176">
        <v>5426</v>
      </c>
      <c r="F26" s="177">
        <f>E26*'Прайс-лист'!I3*(1-'Прайс-лист'!$E$3)</f>
        <v>4340.8</v>
      </c>
      <c r="G26" s="255"/>
      <c r="H26" s="178">
        <f>F26</f>
        <v>4340.8</v>
      </c>
    </row>
    <row r="27" spans="2:18" ht="15.75" customHeight="1" outlineLevel="2">
      <c r="B27" s="188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80"/>
      <c r="C28" s="346" t="s">
        <v>643</v>
      </c>
      <c r="D28" s="346"/>
      <c r="E28" s="346"/>
      <c r="F28" s="346"/>
      <c r="G28" s="346"/>
      <c r="H28" s="346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8">
        <v>2478</v>
      </c>
      <c r="C30" s="254" t="s">
        <v>3</v>
      </c>
      <c r="D30" s="184" t="s">
        <v>277</v>
      </c>
      <c r="E30" s="210">
        <v>224</v>
      </c>
      <c r="F30" s="177">
        <f>E30*'Прайс-лист'!I3*(1-'Прайс-лист'!$E$3)</f>
        <v>179.20000000000002</v>
      </c>
      <c r="G30" s="179">
        <v>0</v>
      </c>
      <c r="H30" s="178">
        <f t="shared" ref="H30:H40" si="0">F30*G30</f>
        <v>0</v>
      </c>
      <c r="J30" s="107" t="s">
        <v>277</v>
      </c>
      <c r="K30" s="107" t="s">
        <v>277</v>
      </c>
      <c r="L30" s="107" t="s">
        <v>277</v>
      </c>
      <c r="M30" s="107" t="s">
        <v>277</v>
      </c>
      <c r="N30" s="107" t="s">
        <v>277</v>
      </c>
      <c r="O30" s="107" t="s">
        <v>277</v>
      </c>
      <c r="P30" s="107" t="s">
        <v>277</v>
      </c>
      <c r="Q30" s="107" t="s">
        <v>277</v>
      </c>
      <c r="R30" s="107" t="s">
        <v>277</v>
      </c>
    </row>
    <row r="31" spans="2:18" ht="15.75" customHeight="1" outlineLevel="1">
      <c r="B31" s="194"/>
      <c r="C31" s="247" t="s">
        <v>454</v>
      </c>
      <c r="D31" s="195" t="s">
        <v>277</v>
      </c>
      <c r="E31" s="210">
        <v>23</v>
      </c>
      <c r="F31" s="177">
        <f>E31*'Прайс-лист'!I3*(1-'Прайс-лист'!$E$3)</f>
        <v>18.400000000000002</v>
      </c>
      <c r="G31" s="179">
        <v>0</v>
      </c>
      <c r="H31" s="178">
        <f t="shared" si="0"/>
        <v>0</v>
      </c>
      <c r="J31" s="109" t="s">
        <v>368</v>
      </c>
      <c r="K31" s="111" t="s">
        <v>453</v>
      </c>
      <c r="L31" s="109" t="s">
        <v>331</v>
      </c>
      <c r="M31" s="109" t="s">
        <v>444</v>
      </c>
      <c r="N31" s="111" t="s">
        <v>445</v>
      </c>
      <c r="O31" s="128" t="s">
        <v>399</v>
      </c>
      <c r="P31" s="280" t="s">
        <v>401</v>
      </c>
      <c r="Q31" s="109" t="s">
        <v>334</v>
      </c>
      <c r="R31" s="111" t="s">
        <v>383</v>
      </c>
    </row>
    <row r="32" spans="2:18" ht="15.75" customHeight="1" outlineLevel="1">
      <c r="B32" s="248">
        <v>2122</v>
      </c>
      <c r="C32" s="247" t="s">
        <v>458</v>
      </c>
      <c r="D32" s="195" t="s">
        <v>277</v>
      </c>
      <c r="E32" s="210">
        <v>114</v>
      </c>
      <c r="F32" s="177">
        <f>E32*'Прайс-лист'!I3*(1-'Прайс-лист'!$E$3)</f>
        <v>91.2</v>
      </c>
      <c r="G32" s="179">
        <v>0</v>
      </c>
      <c r="H32" s="178">
        <f t="shared" si="0"/>
        <v>0</v>
      </c>
      <c r="J32" s="109" t="s">
        <v>367</v>
      </c>
      <c r="K32" s="107" t="s">
        <v>450</v>
      </c>
      <c r="L32" s="107" t="s">
        <v>333</v>
      </c>
      <c r="M32" s="109" t="s">
        <v>443</v>
      </c>
      <c r="N32" s="109" t="s">
        <v>446</v>
      </c>
      <c r="O32" s="128" t="s">
        <v>400</v>
      </c>
      <c r="P32" s="280" t="s">
        <v>402</v>
      </c>
      <c r="Q32" s="109" t="s">
        <v>335</v>
      </c>
      <c r="R32" s="107" t="s">
        <v>382</v>
      </c>
    </row>
    <row r="33" spans="2:18" ht="15.75" customHeight="1" outlineLevel="1">
      <c r="B33" s="248"/>
      <c r="C33" s="247" t="s">
        <v>465</v>
      </c>
      <c r="D33" s="195" t="s">
        <v>277</v>
      </c>
      <c r="E33" s="210">
        <v>1333</v>
      </c>
      <c r="F33" s="177">
        <f>E33*'Прайс-лист'!I3*(1-'Прайс-лист'!$E$3)</f>
        <v>1066.4000000000001</v>
      </c>
      <c r="G33" s="179">
        <v>0</v>
      </c>
      <c r="H33" s="178">
        <f t="shared" si="0"/>
        <v>0</v>
      </c>
      <c r="J33" s="109" t="s">
        <v>331</v>
      </c>
      <c r="K33" s="114" t="s">
        <v>451</v>
      </c>
      <c r="M33" s="111" t="s">
        <v>526</v>
      </c>
      <c r="N33" s="109" t="s">
        <v>447</v>
      </c>
      <c r="O33" s="123"/>
      <c r="P33" s="281" t="s">
        <v>613</v>
      </c>
      <c r="Q33" s="109" t="s">
        <v>336</v>
      </c>
      <c r="R33" s="109"/>
    </row>
    <row r="34" spans="2:18" ht="15.75" customHeight="1" outlineLevel="1">
      <c r="B34" s="248">
        <v>210801</v>
      </c>
      <c r="C34" s="247" t="s">
        <v>464</v>
      </c>
      <c r="D34" s="195" t="s">
        <v>277</v>
      </c>
      <c r="E34" s="210">
        <v>1976</v>
      </c>
      <c r="F34" s="177">
        <f>E34*'Прайс-лист'!I3*(1-'Прайс-лист'!$E$3)</f>
        <v>1580.8000000000002</v>
      </c>
      <c r="G34" s="179">
        <v>0</v>
      </c>
      <c r="H34" s="178">
        <f t="shared" ref="H34" si="1">F34*G34</f>
        <v>0</v>
      </c>
      <c r="J34" s="111" t="s">
        <v>332</v>
      </c>
      <c r="K34" s="108" t="s">
        <v>452</v>
      </c>
      <c r="L34" s="114"/>
      <c r="N34" s="114"/>
      <c r="O34" s="109"/>
      <c r="P34" s="281" t="s">
        <v>614</v>
      </c>
      <c r="Q34" s="111" t="s">
        <v>435</v>
      </c>
      <c r="R34" s="109"/>
    </row>
    <row r="35" spans="2:18" ht="15.75" customHeight="1" outlineLevel="1">
      <c r="B35" s="248">
        <v>2004</v>
      </c>
      <c r="C35" s="247" t="s">
        <v>279</v>
      </c>
      <c r="D35" s="195" t="s">
        <v>277</v>
      </c>
      <c r="E35" s="210">
        <v>0</v>
      </c>
      <c r="F35" s="177">
        <f>E35*'Прайс-лист'!I3*(1-'Прайс-лист'!$E$3)</f>
        <v>0</v>
      </c>
      <c r="G35" s="179">
        <v>0</v>
      </c>
      <c r="H35" s="178">
        <f t="shared" si="0"/>
        <v>0</v>
      </c>
      <c r="J35" s="111" t="s">
        <v>333</v>
      </c>
      <c r="K35" s="133" t="s">
        <v>346</v>
      </c>
      <c r="L35" s="114"/>
      <c r="N35" s="114"/>
      <c r="O35" s="110"/>
      <c r="P35" s="280" t="s">
        <v>403</v>
      </c>
      <c r="R35" s="111"/>
    </row>
    <row r="36" spans="2:18" ht="15.75" customHeight="1" outlineLevel="1">
      <c r="B36" s="248">
        <v>3062</v>
      </c>
      <c r="C36" s="246" t="s">
        <v>278</v>
      </c>
      <c r="D36" s="195" t="s">
        <v>277</v>
      </c>
      <c r="E36" s="210">
        <v>75</v>
      </c>
      <c r="F36" s="177">
        <f>E36*'Прайс-лист'!I3*(1-'Прайс-лист'!$E$3)</f>
        <v>60</v>
      </c>
      <c r="G36" s="179">
        <v>0</v>
      </c>
      <c r="H36" s="178">
        <f t="shared" si="0"/>
        <v>0</v>
      </c>
      <c r="K36" s="133" t="s">
        <v>455</v>
      </c>
      <c r="L36" s="111"/>
      <c r="M36" s="111"/>
      <c r="N36" s="111"/>
      <c r="O36" s="155"/>
      <c r="P36" s="280" t="s">
        <v>404</v>
      </c>
      <c r="R36" s="57"/>
    </row>
    <row r="37" spans="2:18" ht="15.75" customHeight="1" outlineLevel="1">
      <c r="B37" s="248">
        <v>3500</v>
      </c>
      <c r="C37" s="254" t="s">
        <v>329</v>
      </c>
      <c r="D37" s="184" t="s">
        <v>277</v>
      </c>
      <c r="E37" s="210">
        <v>291</v>
      </c>
      <c r="F37" s="177">
        <f>E37*'Прайс-лист'!I3*(1-'Прайс-лист'!$E$3)</f>
        <v>232.8</v>
      </c>
      <c r="G37" s="179">
        <v>0</v>
      </c>
      <c r="H37" s="178">
        <f t="shared" si="0"/>
        <v>0</v>
      </c>
      <c r="P37" s="280" t="s">
        <v>405</v>
      </c>
    </row>
    <row r="38" spans="2:18" ht="15.75" customHeight="1" outlineLevel="1">
      <c r="B38" s="245" t="s">
        <v>378</v>
      </c>
      <c r="C38" s="252" t="s">
        <v>381</v>
      </c>
      <c r="D38" s="184" t="s">
        <v>277</v>
      </c>
      <c r="E38" s="183">
        <v>0</v>
      </c>
      <c r="F38" s="177">
        <f>E38*'Прайс-лист'!I3*(1-'Прайс-лист'!$E$3)</f>
        <v>0</v>
      </c>
      <c r="G38" s="179">
        <v>0</v>
      </c>
      <c r="H38" s="178">
        <f t="shared" si="0"/>
        <v>0</v>
      </c>
      <c r="P38" s="281" t="s">
        <v>615</v>
      </c>
    </row>
    <row r="39" spans="2:18" ht="15.75" customHeight="1" outlineLevel="1">
      <c r="B39" s="248">
        <v>2560</v>
      </c>
      <c r="C39" s="247" t="s">
        <v>440</v>
      </c>
      <c r="D39" s="247"/>
      <c r="E39" s="183">
        <v>58</v>
      </c>
      <c r="F39" s="177">
        <f>E39*'Прайс-лист'!I3*(1-'Прайс-лист'!$E$3)</f>
        <v>46.400000000000006</v>
      </c>
      <c r="G39" s="179">
        <v>0</v>
      </c>
      <c r="H39" s="178">
        <f t="shared" si="0"/>
        <v>0</v>
      </c>
      <c r="P39" s="280" t="s">
        <v>406</v>
      </c>
    </row>
    <row r="40" spans="2:18" ht="15.75" customHeight="1" outlineLevel="1">
      <c r="B40" s="245">
        <v>2129</v>
      </c>
      <c r="C40" s="181" t="s">
        <v>96</v>
      </c>
      <c r="D40" s="181"/>
      <c r="E40" s="211">
        <v>188</v>
      </c>
      <c r="F40" s="177">
        <f>E40*'Прайс-лист'!I3*(1-'Прайс-лист'!$E$3)</f>
        <v>150.4</v>
      </c>
      <c r="G40" s="179">
        <v>0</v>
      </c>
      <c r="H40" s="178">
        <f t="shared" si="0"/>
        <v>0</v>
      </c>
      <c r="P40" s="280" t="s">
        <v>407</v>
      </c>
    </row>
    <row r="41" spans="2:18" ht="15.75" customHeight="1" outlineLevel="1">
      <c r="C41" s="193" t="s">
        <v>4</v>
      </c>
      <c r="D41" s="193"/>
      <c r="E41" s="193"/>
      <c r="F41" s="193"/>
      <c r="G41" s="193"/>
      <c r="H41" s="193"/>
    </row>
    <row r="42" spans="2:18" ht="15.75" customHeight="1" outlineLevel="1">
      <c r="B42" s="250">
        <v>4146</v>
      </c>
      <c r="C42" s="354" t="s">
        <v>384</v>
      </c>
      <c r="D42" s="354"/>
      <c r="E42" s="211">
        <v>36</v>
      </c>
      <c r="F42" s="177">
        <f>E42*'Прайс-лист'!I3*(1-'Прайс-лист'!$E$3)</f>
        <v>28.8</v>
      </c>
      <c r="G42" s="179">
        <v>0</v>
      </c>
      <c r="H42" s="178">
        <f t="shared" ref="H42:H54" si="2">F42*G42</f>
        <v>0</v>
      </c>
    </row>
    <row r="43" spans="2:18" ht="15.75" customHeight="1" outlineLevel="1">
      <c r="B43" s="250">
        <v>2704</v>
      </c>
      <c r="C43" s="354" t="s">
        <v>97</v>
      </c>
      <c r="D43" s="354"/>
      <c r="E43" s="211">
        <v>528</v>
      </c>
      <c r="F43" s="177">
        <f>E43*'Прайс-лист'!I3*(1-'Прайс-лист'!$E$3)</f>
        <v>422.40000000000003</v>
      </c>
      <c r="G43" s="179">
        <v>0</v>
      </c>
      <c r="H43" s="178">
        <f t="shared" si="2"/>
        <v>0</v>
      </c>
    </row>
    <row r="44" spans="2:18" ht="15.75" customHeight="1" outlineLevel="1">
      <c r="B44" s="250">
        <v>2605</v>
      </c>
      <c r="C44" s="354" t="s">
        <v>634</v>
      </c>
      <c r="D44" s="354"/>
      <c r="E44" s="211">
        <v>521</v>
      </c>
      <c r="F44" s="177">
        <f>E44*'Прайс-лист'!I3*(1-'Прайс-лист'!$E$3)</f>
        <v>416.8</v>
      </c>
      <c r="G44" s="179">
        <v>0</v>
      </c>
      <c r="H44" s="178">
        <f t="shared" si="2"/>
        <v>0</v>
      </c>
    </row>
    <row r="45" spans="2:18" ht="15.75" customHeight="1" outlineLevel="1">
      <c r="B45" s="250">
        <v>2601</v>
      </c>
      <c r="C45" s="354" t="s">
        <v>633</v>
      </c>
      <c r="D45" s="354"/>
      <c r="E45" s="211">
        <v>101</v>
      </c>
      <c r="F45" s="177">
        <f>E45*'Прайс-лист'!I3*(1-'Прайс-лист'!$E$3)</f>
        <v>80.800000000000011</v>
      </c>
      <c r="G45" s="179">
        <v>0</v>
      </c>
      <c r="H45" s="178">
        <f>F45*G45</f>
        <v>0</v>
      </c>
    </row>
    <row r="46" spans="2:18" ht="15.75" customHeight="1" outlineLevel="1">
      <c r="B46" s="250">
        <v>2309</v>
      </c>
      <c r="C46" s="354" t="s">
        <v>98</v>
      </c>
      <c r="D46" s="354"/>
      <c r="E46" s="211">
        <v>179</v>
      </c>
      <c r="F46" s="177">
        <f>E46*'Прайс-лист'!I3*(1-'Прайс-лист'!$E$3)</f>
        <v>143.20000000000002</v>
      </c>
      <c r="G46" s="179">
        <v>0</v>
      </c>
      <c r="H46" s="178">
        <f t="shared" si="2"/>
        <v>0</v>
      </c>
    </row>
    <row r="47" spans="2:18" ht="15.75" customHeight="1" outlineLevel="1">
      <c r="B47" s="250">
        <v>2917</v>
      </c>
      <c r="C47" s="354" t="s">
        <v>6</v>
      </c>
      <c r="D47" s="354"/>
      <c r="E47" s="211">
        <v>113</v>
      </c>
      <c r="F47" s="177">
        <f>E47*'Прайс-лист'!I3*(1-'Прайс-лист'!$E$3)</f>
        <v>90.4</v>
      </c>
      <c r="G47" s="179">
        <v>0</v>
      </c>
      <c r="H47" s="178">
        <f t="shared" si="2"/>
        <v>0</v>
      </c>
    </row>
    <row r="48" spans="2:18" ht="15.75" customHeight="1" outlineLevel="1">
      <c r="B48" s="250">
        <v>2918</v>
      </c>
      <c r="C48" s="354" t="s">
        <v>7</v>
      </c>
      <c r="D48" s="354"/>
      <c r="E48" s="211">
        <v>137</v>
      </c>
      <c r="F48" s="177">
        <f>E48*'Прайс-лист'!I3*(1-'Прайс-лист'!$E$3)</f>
        <v>109.60000000000001</v>
      </c>
      <c r="G48" s="179">
        <v>0</v>
      </c>
      <c r="H48" s="178">
        <f t="shared" si="2"/>
        <v>0</v>
      </c>
    </row>
    <row r="49" spans="2:8" ht="15.75" customHeight="1" outlineLevel="1">
      <c r="B49" s="250">
        <v>2820</v>
      </c>
      <c r="C49" s="354" t="s">
        <v>8</v>
      </c>
      <c r="D49" s="354"/>
      <c r="E49" s="211">
        <v>250</v>
      </c>
      <c r="F49" s="177">
        <f>E49*'Прайс-лист'!I3*(1-'Прайс-лист'!$E$3)</f>
        <v>200</v>
      </c>
      <c r="G49" s="179">
        <v>0</v>
      </c>
      <c r="H49" s="178">
        <f t="shared" si="2"/>
        <v>0</v>
      </c>
    </row>
    <row r="50" spans="2:8" ht="15.75" customHeight="1" outlineLevel="1">
      <c r="B50" s="250">
        <v>2821</v>
      </c>
      <c r="C50" s="354" t="s">
        <v>99</v>
      </c>
      <c r="D50" s="354"/>
      <c r="E50" s="211">
        <v>303</v>
      </c>
      <c r="F50" s="177">
        <f>E50*'Прайс-лист'!I3*(1-'Прайс-лист'!$E$3)</f>
        <v>242.4</v>
      </c>
      <c r="G50" s="179">
        <v>0</v>
      </c>
      <c r="H50" s="178">
        <f t="shared" si="2"/>
        <v>0</v>
      </c>
    </row>
    <row r="51" spans="2:8" ht="15.75" customHeight="1" outlineLevel="1">
      <c r="B51" s="250">
        <v>2847</v>
      </c>
      <c r="C51" s="354" t="s">
        <v>100</v>
      </c>
      <c r="D51" s="354"/>
      <c r="E51" s="211">
        <v>70</v>
      </c>
      <c r="F51" s="177">
        <f>E51*'Прайс-лист'!I3*(1-'Прайс-лист'!$E$3)</f>
        <v>56</v>
      </c>
      <c r="G51" s="179">
        <v>0</v>
      </c>
      <c r="H51" s="178">
        <f t="shared" si="2"/>
        <v>0</v>
      </c>
    </row>
    <row r="52" spans="2:8" ht="15.75" customHeight="1" outlineLevel="1">
      <c r="B52" s="250">
        <v>2841</v>
      </c>
      <c r="C52" s="354" t="s">
        <v>101</v>
      </c>
      <c r="D52" s="354"/>
      <c r="E52" s="211">
        <v>73</v>
      </c>
      <c r="F52" s="177">
        <f>E52*'Прайс-лист'!I3*(1-'Прайс-лист'!$E$3)</f>
        <v>58.400000000000006</v>
      </c>
      <c r="G52" s="179">
        <v>0</v>
      </c>
      <c r="H52" s="178">
        <f t="shared" si="2"/>
        <v>0</v>
      </c>
    </row>
    <row r="53" spans="2:8" ht="15.75" customHeight="1" outlineLevel="1">
      <c r="B53" s="250">
        <v>2390</v>
      </c>
      <c r="C53" s="349" t="s">
        <v>527</v>
      </c>
      <c r="D53" s="349"/>
      <c r="E53" s="211">
        <v>401</v>
      </c>
      <c r="F53" s="177">
        <f>E53*'Прайс-лист'!I3*(1-'Прайс-лист'!$E$3)</f>
        <v>320.8</v>
      </c>
      <c r="G53" s="179">
        <v>0</v>
      </c>
      <c r="H53" s="178">
        <f t="shared" si="2"/>
        <v>0</v>
      </c>
    </row>
    <row r="54" spans="2:8" ht="15.75" customHeight="1" outlineLevel="1">
      <c r="B54" s="312">
        <v>2395</v>
      </c>
      <c r="C54" s="356" t="s">
        <v>530</v>
      </c>
      <c r="D54" s="356"/>
      <c r="E54" s="313">
        <v>564</v>
      </c>
      <c r="F54" s="314">
        <f>E54*'Прайс-лист'!I3*(1-'Прайс-лист'!$E$3)</f>
        <v>451.20000000000005</v>
      </c>
      <c r="G54" s="315">
        <v>0</v>
      </c>
      <c r="H54" s="316">
        <f t="shared" si="2"/>
        <v>0</v>
      </c>
    </row>
    <row r="55" spans="2:8" ht="18">
      <c r="B55" s="3"/>
      <c r="C55" s="256"/>
      <c r="D55" s="256"/>
      <c r="E55" s="87"/>
      <c r="F55" s="380" t="s">
        <v>9</v>
      </c>
      <c r="G55" s="350">
        <f>SUM(H26:H54)</f>
        <v>4340.8</v>
      </c>
      <c r="H55" s="350"/>
    </row>
  </sheetData>
  <sortState ref="A38:H51">
    <sortCondition ref="A38"/>
  </sortState>
  <mergeCells count="57">
    <mergeCell ref="C52:D52"/>
    <mergeCell ref="C53:D53"/>
    <mergeCell ref="C54:D54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3:D23"/>
    <mergeCell ref="C15:D15"/>
    <mergeCell ref="C16:D16"/>
    <mergeCell ref="C14:D14"/>
    <mergeCell ref="C4:D4"/>
    <mergeCell ref="C5:D5"/>
    <mergeCell ref="C6:D6"/>
    <mergeCell ref="C7:D7"/>
    <mergeCell ref="C8:D8"/>
    <mergeCell ref="C10:D10"/>
    <mergeCell ref="C12:D12"/>
    <mergeCell ref="C13:D13"/>
    <mergeCell ref="G55:H55"/>
    <mergeCell ref="S2:T2"/>
    <mergeCell ref="B2:H2"/>
    <mergeCell ref="B3:H3"/>
    <mergeCell ref="C9:D9"/>
    <mergeCell ref="C11:D11"/>
    <mergeCell ref="F20:H20"/>
    <mergeCell ref="F21:H21"/>
    <mergeCell ref="F22:H22"/>
    <mergeCell ref="F23:H23"/>
    <mergeCell ref="C17:D17"/>
    <mergeCell ref="C18:D18"/>
    <mergeCell ref="C19:D19"/>
    <mergeCell ref="C20:D20"/>
    <mergeCell ref="C21:D21"/>
    <mergeCell ref="C22:D22"/>
  </mergeCells>
  <dataValidations count="10">
    <dataValidation type="list" allowBlank="1" showInputMessage="1" showErrorMessage="1" sqref="D47">
      <formula1>#REF!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1">
      <formula1>$K$30:$K$36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49</vt:i4>
      </vt:variant>
      <vt:variant>
        <vt:lpstr>Именованные диапазоны</vt:lpstr>
      </vt:variant>
      <vt:variant>
        <vt:i4>47</vt:i4>
      </vt:variant>
    </vt:vector>
  </HeadingPairs>
  <TitlesOfParts>
    <vt:vector size="96" baseType="lpstr">
      <vt:lpstr>Прайс-лист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RG370R</vt:lpstr>
      <vt:lpstr>Material Colors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2019-11-02T20:59:54Z</dcterms:modified>
</cp:coreProperties>
</file>